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hofmann\Documents\Nicholas\Technical\Briefs and Bulletins\"/>
    </mc:Choice>
  </mc:AlternateContent>
  <workbookProtection workbookAlgorithmName="SHA-512" workbookHashValue="KwWRS+2nLgqfKpJ1PK0J59Su0UhAn3u0126MDiX4tSbfiqbVyzLtvnKUQ/9btqA/xcySDnXE+fS3iAa8Sf35Eg==" workbookSaltValue="lCVWdQiDy1uMC2AMctXwGg==" workbookSpinCount="100000" lockStructure="1"/>
  <bookViews>
    <workbookView xWindow="0" yWindow="0" windowWidth="19200" windowHeight="7050" tabRatio="802"/>
  </bookViews>
  <sheets>
    <sheet name="Instructions" sheetId="10" r:id="rId1"/>
    <sheet name="Summary" sheetId="9" r:id="rId2"/>
    <sheet name="1.  General" sheetId="8" r:id="rId3"/>
    <sheet name="2.  Rearing - Brooding" sheetId="1" r:id="rId4"/>
    <sheet name="3.  Rearing - Conditioning" sheetId="2" r:id="rId5"/>
    <sheet name="4.  Flock service" sheetId="3" r:id="rId6"/>
    <sheet name="5.  Feed Delivery" sheetId="19" r:id="rId7"/>
    <sheet name="6.  Production Hens" sheetId="12" r:id="rId8"/>
    <sheet name="7.  Production Males" sheetId="11" r:id="rId9"/>
    <sheet name="8. Farm entry facility" sheetId="17" r:id="rId10"/>
  </sheets>
  <definedNames>
    <definedName name="_xlnm.Print_Area" localSheetId="2">'1.  General'!$A$1:$D$60</definedName>
    <definedName name="_xlnm.Print_Area" localSheetId="3">'2.  Rearing - Brooding'!$A$1:$D$21</definedName>
    <definedName name="_xlnm.Print_Area" localSheetId="4">'3.  Rearing - Conditioning'!$A$1:$D$20</definedName>
    <definedName name="_xlnm.Print_Area" localSheetId="5">'4.  Flock service'!$A$1:$D$28</definedName>
    <definedName name="_xlnm.Print_Area" localSheetId="6">'5.  Feed Delivery'!$A$1:$D$20</definedName>
    <definedName name="_xlnm.Print_Area" localSheetId="7">'6.  Production Hens'!$A$1:$D$32</definedName>
    <definedName name="_xlnm.Print_Area" localSheetId="8">'7.  Production Males'!$A$1:$D$26</definedName>
    <definedName name="_xlnm.Print_Area" localSheetId="9">'8. Farm entry facility'!$A$1:$D$22</definedName>
    <definedName name="_xlnm.Print_Area" localSheetId="0">Instructions!$A$1:$A$16</definedName>
    <definedName name="_xlnm.Print_Area" localSheetId="1">Summary!$B$1:$H$33</definedName>
    <definedName name="_xlnm.Print_Titles" localSheetId="2">'1.  General'!$5:$5</definedName>
  </definedNames>
  <calcPr calcId="162913"/>
</workbook>
</file>

<file path=xl/calcChain.xml><?xml version="1.0" encoding="utf-8"?>
<calcChain xmlns="http://schemas.openxmlformats.org/spreadsheetml/2006/main">
  <c r="A9" i="11" l="1"/>
  <c r="A9" i="12"/>
  <c r="A10" i="12"/>
  <c r="A11" i="12"/>
  <c r="A12" i="12"/>
  <c r="A13" i="12" s="1"/>
  <c r="A14" i="12" s="1"/>
  <c r="A15" i="12" s="1"/>
  <c r="A16" i="12" s="1"/>
  <c r="A17" i="12" s="1"/>
  <c r="A18" i="12" s="1"/>
  <c r="A19" i="12" s="1"/>
  <c r="A20" i="12" s="1"/>
  <c r="A21" i="12" s="1"/>
  <c r="A22" i="12" s="1"/>
  <c r="A23" i="12" s="1"/>
  <c r="A9" i="2" l="1"/>
  <c r="A10" i="2" s="1"/>
  <c r="A9" i="1"/>
  <c r="A8" i="17" l="1"/>
  <c r="A10" i="11" l="1"/>
  <c r="A11" i="11" s="1"/>
  <c r="A12" i="11" s="1"/>
  <c r="A13" i="11" s="1"/>
  <c r="A14" i="11" s="1"/>
  <c r="A15" i="11" s="1"/>
  <c r="A16" i="11" s="1"/>
  <c r="A17" i="11" s="1"/>
  <c r="A18" i="11" s="1"/>
  <c r="A19" i="11" s="1"/>
  <c r="A20" i="11" s="1"/>
  <c r="A9" i="17"/>
  <c r="A10" i="17" s="1"/>
  <c r="A11" i="17" s="1"/>
  <c r="A12" i="17" s="1"/>
  <c r="A13" i="17" s="1"/>
  <c r="A14" i="17" s="1"/>
  <c r="A15" i="17" s="1"/>
  <c r="A16" i="17" s="1"/>
  <c r="A8" i="19"/>
  <c r="A9" i="3"/>
  <c r="A21" i="11" l="1"/>
  <c r="A10" i="3"/>
  <c r="A11" i="3" s="1"/>
  <c r="A12" i="3" s="1"/>
  <c r="A13" i="3" s="1"/>
  <c r="A17" i="17"/>
  <c r="D21" i="17" s="1"/>
  <c r="A9" i="19"/>
  <c r="A10" i="19" s="1"/>
  <c r="A11" i="19" s="1"/>
  <c r="A12" i="19" s="1"/>
  <c r="A13" i="19" s="1"/>
  <c r="A14" i="19" s="1"/>
  <c r="A14" i="3"/>
  <c r="A15" i="3" s="1"/>
  <c r="A16" i="3" s="1"/>
  <c r="A17" i="3" s="1"/>
  <c r="A18" i="3" s="1"/>
  <c r="A19" i="3" s="1"/>
  <c r="A20" i="3" s="1"/>
  <c r="A21" i="3" s="1"/>
  <c r="A22" i="3" s="1"/>
  <c r="F23" i="9" l="1"/>
  <c r="D24" i="11"/>
  <c r="D23" i="11"/>
  <c r="D21" i="11"/>
  <c r="D23" i="9" s="1"/>
  <c r="D25" i="11"/>
  <c r="C23" i="9"/>
  <c r="D20" i="17"/>
  <c r="F24" i="9" s="1"/>
  <c r="C24" i="9"/>
  <c r="D17" i="17"/>
  <c r="D24" i="9" s="1"/>
  <c r="D19" i="17"/>
  <c r="A23" i="3"/>
  <c r="A15" i="19"/>
  <c r="D19" i="19" s="1"/>
  <c r="A9" i="8"/>
  <c r="D22" i="11" l="1"/>
  <c r="E23" i="9" s="1"/>
  <c r="D18" i="17"/>
  <c r="E24" i="9" s="1"/>
  <c r="D26" i="3"/>
  <c r="F20" i="9" s="1"/>
  <c r="D27" i="3"/>
  <c r="D23" i="3"/>
  <c r="D20" i="9" s="1"/>
  <c r="D25" i="3"/>
  <c r="C20" i="9"/>
  <c r="A24" i="12"/>
  <c r="A25" i="12" s="1"/>
  <c r="C21" i="9"/>
  <c r="D17" i="19"/>
  <c r="D15" i="19"/>
  <c r="D18" i="19"/>
  <c r="F21" i="9" s="1"/>
  <c r="A10" i="8"/>
  <c r="A11" i="8" s="1"/>
  <c r="D26" i="11" l="1"/>
  <c r="G23" i="9" s="1"/>
  <c r="D24" i="3"/>
  <c r="E20" i="9" s="1"/>
  <c r="D22" i="17"/>
  <c r="G24" i="9" s="1"/>
  <c r="D28" i="3"/>
  <c r="G20" i="9" s="1"/>
  <c r="D21" i="9"/>
  <c r="D16" i="19"/>
  <c r="E21" i="9" s="1"/>
  <c r="A12" i="8"/>
  <c r="A13" i="8" s="1"/>
  <c r="A14" i="8" s="1"/>
  <c r="A15" i="8" s="1"/>
  <c r="A16" i="8" s="1"/>
  <c r="A17" i="8" s="1"/>
  <c r="A18" i="8" s="1"/>
  <c r="A19" i="8" s="1"/>
  <c r="A20" i="8" s="1"/>
  <c r="A21" i="8" s="1"/>
  <c r="A22" i="8" s="1"/>
  <c r="A26" i="12"/>
  <c r="A27" i="12" s="1"/>
  <c r="D30" i="12" l="1"/>
  <c r="F22" i="9" s="1"/>
  <c r="D29" i="12"/>
  <c r="D27" i="12"/>
  <c r="D31" i="12"/>
  <c r="D20" i="19"/>
  <c r="G21" i="9" s="1"/>
  <c r="C22" i="9"/>
  <c r="A10" i="1"/>
  <c r="D22" i="9" l="1"/>
  <c r="D28" i="12"/>
  <c r="E22" i="9" s="1"/>
  <c r="A11" i="1"/>
  <c r="D32" i="12" l="1"/>
  <c r="G22" i="9" s="1"/>
  <c r="A12" i="1"/>
  <c r="A13" i="1" s="1"/>
  <c r="A14" i="1" s="1"/>
  <c r="A15" i="1" s="1"/>
  <c r="A16" i="1" l="1"/>
  <c r="D20" i="1" s="1"/>
  <c r="A23" i="8"/>
  <c r="A24" i="8" s="1"/>
  <c r="A25" i="8" s="1"/>
  <c r="A26" i="8" s="1"/>
  <c r="D18" i="1" l="1"/>
  <c r="D16" i="1"/>
  <c r="D18" i="9" s="1"/>
  <c r="C18" i="9"/>
  <c r="D19" i="1"/>
  <c r="F18" i="9" s="1"/>
  <c r="A27" i="8"/>
  <c r="A28" i="8" s="1"/>
  <c r="A29" i="8" s="1"/>
  <c r="A30" i="8" s="1"/>
  <c r="A31" i="8" s="1"/>
  <c r="A32" i="8" s="1"/>
  <c r="A33" i="8" s="1"/>
  <c r="A34" i="8" s="1"/>
  <c r="A35" i="8" s="1"/>
  <c r="A36" i="8" s="1"/>
  <c r="A11" i="2"/>
  <c r="A13" i="2" s="1"/>
  <c r="A12" i="2"/>
  <c r="A14" i="2" s="1"/>
  <c r="A15" i="2" s="1"/>
  <c r="D19" i="2" s="1"/>
  <c r="D17" i="1" l="1"/>
  <c r="E18" i="9" s="1"/>
  <c r="D18" i="2"/>
  <c r="F19" i="9" s="1"/>
  <c r="C19" i="9"/>
  <c r="D15" i="2"/>
  <c r="D17" i="2"/>
  <c r="A37" i="8"/>
  <c r="D21" i="1" l="1"/>
  <c r="G18" i="9" s="1"/>
  <c r="D19" i="9"/>
  <c r="D16" i="2"/>
  <c r="E19" i="9" s="1"/>
  <c r="A38" i="8"/>
  <c r="D20" i="2" l="1"/>
  <c r="G19" i="9" s="1"/>
  <c r="A39" i="8"/>
  <c r="A40" i="8" l="1"/>
  <c r="A41" i="8" l="1"/>
  <c r="A42" i="8" s="1"/>
  <c r="A43" i="8" s="1"/>
  <c r="A44" i="8" s="1"/>
  <c r="A45" i="8" s="1"/>
  <c r="A46" i="8" s="1"/>
  <c r="A47" i="8" s="1"/>
  <c r="A48" i="8" s="1"/>
  <c r="A49" i="8" s="1"/>
  <c r="A50" i="8" s="1"/>
  <c r="A51" i="8" s="1"/>
  <c r="A52" i="8" s="1"/>
  <c r="A53" i="8" s="1"/>
  <c r="A54" i="8" s="1"/>
  <c r="A55" i="8" l="1"/>
  <c r="D59" i="8" s="1"/>
  <c r="D58" i="8" l="1"/>
  <c r="F17" i="9" s="1"/>
  <c r="F25" i="9" s="1"/>
  <c r="C17" i="9"/>
  <c r="C25" i="9" s="1"/>
  <c r="D55" i="8"/>
  <c r="D56" i="8" s="1"/>
  <c r="E17" i="9" s="1"/>
  <c r="E25" i="9" s="1"/>
  <c r="D57" i="8"/>
  <c r="G25" i="9" l="1"/>
  <c r="D60" i="8"/>
  <c r="G17" i="9" s="1"/>
  <c r="D17" i="9"/>
  <c r="D25" i="9" s="1"/>
</calcChain>
</file>

<file path=xl/sharedStrings.xml><?xml version="1.0" encoding="utf-8"?>
<sst xmlns="http://schemas.openxmlformats.org/spreadsheetml/2006/main" count="396" uniqueCount="266">
  <si>
    <t>Barn Preparation</t>
  </si>
  <si>
    <t xml:space="preserve">Poult Delivery </t>
  </si>
  <si>
    <t>Poult Delivery</t>
  </si>
  <si>
    <t>Locked Barns</t>
  </si>
  <si>
    <t>Mortality Disposal</t>
  </si>
  <si>
    <t>Farm visit log</t>
  </si>
  <si>
    <t xml:space="preserve">Tractor / Trailer Sanitation  </t>
  </si>
  <si>
    <t xml:space="preserve">Footwear Covering  </t>
  </si>
  <si>
    <t xml:space="preserve">Truck Interior Sanitation </t>
  </si>
  <si>
    <t>Contact with livestock, poultry or hunting</t>
  </si>
  <si>
    <t>Personal Vehicles</t>
  </si>
  <si>
    <t>Clothing and Boots</t>
  </si>
  <si>
    <t>Visitor Log</t>
  </si>
  <si>
    <t>Barns are free of wild birds.</t>
  </si>
  <si>
    <t>Gates are present and secure.</t>
  </si>
  <si>
    <t>Dedicated clothing/footwear</t>
  </si>
  <si>
    <t>Used Litter Disposal</t>
  </si>
  <si>
    <t>Setback for vehicles</t>
  </si>
  <si>
    <t>Hand sanitizer</t>
  </si>
  <si>
    <t>Vehicle  Windows and Doors</t>
  </si>
  <si>
    <t>Vehicle windows and doors are closed while on farms.</t>
  </si>
  <si>
    <t xml:space="preserve">All equipment is cleaned and disinfected prior to entering barn and after exiting. </t>
  </si>
  <si>
    <t>Disease Surveillance</t>
  </si>
  <si>
    <t>Disease Response Plan</t>
  </si>
  <si>
    <t>Drinking water source</t>
  </si>
  <si>
    <t xml:space="preserve">Surface Water </t>
  </si>
  <si>
    <t>Barn Sanitation</t>
  </si>
  <si>
    <t>Trash disposal</t>
  </si>
  <si>
    <t>Vendor/Visitor Guidelines</t>
  </si>
  <si>
    <t>No surface water used as primary drinking water source.</t>
  </si>
  <si>
    <t>Score</t>
  </si>
  <si>
    <t>NA</t>
  </si>
  <si>
    <t>No neighboring backyard flocks are present within 500 yards of poultry barns.</t>
  </si>
  <si>
    <t>Date</t>
  </si>
  <si>
    <t xml:space="preserve">Prior to arriving at the farm, trucks and equipment are cleaned and sanitized.  Trucks are tarped when leaving farm and all spills are cleaned up around pads and in roadways.  </t>
  </si>
  <si>
    <t xml:space="preserve">Drivers apply disinfectant to their shoes, floorboards and pedals after each delivered load.   </t>
  </si>
  <si>
    <t xml:space="preserve">Disposable coveralls, boots, hairnets and gloves are worn while in facilities unless farm clothing is provided </t>
  </si>
  <si>
    <t xml:space="preserve">Vendors with an essential need to enter the perimeter buffer area and/or poultry barns follow all applicable biosecurity requirements.  </t>
  </si>
  <si>
    <t>Parameters to define elevated mortality and a reporting system is in place.</t>
  </si>
  <si>
    <t>No permanent standing water (pond, lake, etc.) is within 500 yards of poultry barns.</t>
  </si>
  <si>
    <t>Total Points Available</t>
  </si>
  <si>
    <t>Points Scored</t>
  </si>
  <si>
    <t>Biosecurity Risk Assessment</t>
  </si>
  <si>
    <t xml:space="preserve">This section is part of this audit:  </t>
  </si>
  <si>
    <t xml:space="preserve">If a litter truck driver gets out of the truck, he or she puts on disposable boots. </t>
  </si>
  <si>
    <t>Farm is depopulated of all poultry prior to cleanout.</t>
  </si>
  <si>
    <t>Don't forget to put a "1" for each section that is part of the audit!</t>
  </si>
  <si>
    <t>Production Hens</t>
  </si>
  <si>
    <t>Dedicated Trucks</t>
  </si>
  <si>
    <t>Quality monitoring</t>
  </si>
  <si>
    <t>A written Biosecurity policy is reviewed and signed off by visitors.</t>
  </si>
  <si>
    <t>Service Reports</t>
  </si>
  <si>
    <t>Brooding</t>
  </si>
  <si>
    <t>Flock Service</t>
  </si>
  <si>
    <t>Feed Delivery</t>
  </si>
  <si>
    <t xml:space="preserve"> General</t>
  </si>
  <si>
    <t>A written water sanitation program is in place, monitored and documented.</t>
  </si>
  <si>
    <t>Health Monitoring</t>
  </si>
  <si>
    <t>Prior to exiting the truck, the driver puts on disposable boots, coveralls, and  hairnet. Prior to re-entry driver disinfects truck interior (seats, floor boards, dash, etc) using a spray disinfectant.</t>
  </si>
  <si>
    <t>The service shed, offices, entry room, barns and inside the fenced perimeter are cleaned and disinfected as per a written and established protocol. A biosecurity plan is being followed as per a written protocol.</t>
  </si>
  <si>
    <t>Vehicle is parked a minimum of 100 feet from first barn or outside of the perimeter fence.</t>
  </si>
  <si>
    <t>Persons entering farm have not been game bird hunting or in contact with other birds or livestock within the past 72 hours.</t>
  </si>
  <si>
    <t>Drivers do not enter the barn.</t>
  </si>
  <si>
    <t>Litter from the previous flock is removed and the floor is swept clean.</t>
  </si>
  <si>
    <t>Environmental swabs are tested and found negative for certain bacteria before new shavings are placed.</t>
  </si>
  <si>
    <t>There are written cleaning and disinfection protocols for barns, farm vehicles, service areas, offices, entry buildings, shower rooms and feed and water supply systems.</t>
  </si>
  <si>
    <t>Ceilings, walls, floors, curtains, ledges, all water and feedline surfaces, fans, fan boxes, light control devices, heating devices and all auxiliary entry/storage rooms are thoroughly washed and disinfected.</t>
  </si>
  <si>
    <t>After placing poults drivers leave disposable boots, coveralls and hairnets at the farm.</t>
  </si>
  <si>
    <t>Each service person maintains a daily log of farms visited and barns entered.</t>
  </si>
  <si>
    <t>Service vehicles are cleaned and disinfected daily.</t>
  </si>
  <si>
    <t>Bird transfer/moving equipment is cleaned and disinfected prior to entry into the farm.</t>
  </si>
  <si>
    <t>Bird transfer crew members adhere to all Brooder Farm Biosecurity protocols.</t>
  </si>
  <si>
    <t>If bird transfer equipment is to be used inside the brooder building it is re-disinfected prior to being taken into the building.</t>
  </si>
  <si>
    <t>Rodent Control</t>
  </si>
  <si>
    <t>Insect Control</t>
  </si>
  <si>
    <t>Wild Bird Exclusion</t>
  </si>
  <si>
    <t>Farm Signage</t>
  </si>
  <si>
    <t>Farm Gates</t>
  </si>
  <si>
    <t>Equipment Disinfection</t>
  </si>
  <si>
    <t>Biosecurity Plan</t>
  </si>
  <si>
    <t xml:space="preserve">Grower has a written farm-specific bio-security plan and a perimeter buffer zone has been established. (documentation must be produced by the grower)  </t>
  </si>
  <si>
    <t>Farm has a documented perimeter buffer zone.</t>
  </si>
  <si>
    <t>Personal vehicles are not allowed onto the farm unless washed and sanitized.</t>
  </si>
  <si>
    <t>Visitor log is signed by ALL non farm personnel upon entering the farm.</t>
  </si>
  <si>
    <t xml:space="preserve">A written Rodent control program is being followed.  Bait stations are routinely checked and filled with fresh bait.    </t>
  </si>
  <si>
    <t>A written Insect control program is being followed:  feed spills are cleaned up, manure moisture is managed to limit insect/fly infestation.  Darkling beetles are killed between flocks.</t>
  </si>
  <si>
    <t>"Keep Out" signs are posted at farm entrance to deter unauthorized on-farm traffic.</t>
  </si>
  <si>
    <t>Dumpsters and/or trash receptacles are located outside perimeter buffer zone.</t>
  </si>
  <si>
    <t>Barns are kept locked when farm personnel are not present.</t>
  </si>
  <si>
    <t xml:space="preserve">All equipment is cleaned and disinfected prior to entering farm/barn and after exiting. </t>
  </si>
  <si>
    <t>Management notification and farm quarantine procedures have been established in case of suspected disease on the farm.</t>
  </si>
  <si>
    <t>No. of ages on the farm</t>
  </si>
  <si>
    <t>Farm is single-age.</t>
  </si>
  <si>
    <t>Bird confinement</t>
  </si>
  <si>
    <t>Flock is always confined in doors.</t>
  </si>
  <si>
    <t>Biosecurity Training</t>
  </si>
  <si>
    <t>Farm personnel have had documented biosecurity training at least once per year.</t>
  </si>
  <si>
    <t>Vegetation distance from barns</t>
  </si>
  <si>
    <t>No vegetation within 3 feet of barn perimeters.  Grass is kept mowed.</t>
  </si>
  <si>
    <t>Neighboring Backyard Poultry Flocks</t>
  </si>
  <si>
    <t>Dead birds are either incinerated, frozen for later disposal, or composted at a site distant from the farm.  No composting at the farm site.</t>
  </si>
  <si>
    <t>Dead birds are removed from barns to a designated disposal site within 12 hours.</t>
  </si>
  <si>
    <t>Visitor Biosecurity Document</t>
  </si>
  <si>
    <t xml:space="preserve">Farm has a veterinarian-supplied plan for disease monitoring, detection, and prevention, including a vaccination plan.  </t>
  </si>
  <si>
    <t>Barn Entry Protocol</t>
  </si>
  <si>
    <t>Disinfecting hands and footwear is mandatory prior to entering barns.</t>
  </si>
  <si>
    <t>Water Sanitation</t>
  </si>
  <si>
    <t>Showering</t>
  </si>
  <si>
    <t>Farm personnel are required to shower in and out of the farm.</t>
  </si>
  <si>
    <t>Litter Delivery</t>
  </si>
  <si>
    <t>All vehicles entering the farm are sprayed with an approved disinfectant upon entry to the farm, and again at the barn where poults or litter or equipment are unloaded.  Tires, wheels, undercarriage and other exterior surfaces are sprayed.  Feed trucks are only disinfected at the farm entry.</t>
  </si>
  <si>
    <t>External Vehicles Entering the Farm</t>
  </si>
  <si>
    <t>Service reports are written weekly.   Detailed are bird mortality rates, bird health status,  animal welfare concerns, management and/or personnel concerns, and any farm equipment issues.</t>
  </si>
  <si>
    <t>Litter and feathers are removed from exterior areas, including loading pads and all areas are disinfected.</t>
  </si>
  <si>
    <t>Feed lines, feed bins and fill systems are dis-assembled, emptied of old feed materials, and properly cleanded and disinfected.</t>
  </si>
  <si>
    <t>New litter is delivered into the barns in such a way that it does not become contaminated.</t>
  </si>
  <si>
    <t>New Litter delivery</t>
  </si>
  <si>
    <t>Dedicated or single-use footwear (disposable plastic boots) is being used by all persons entering the farm.</t>
  </si>
  <si>
    <t>Bird Transfer Equipment</t>
  </si>
  <si>
    <t>1. General</t>
  </si>
  <si>
    <t>2. Brooding</t>
  </si>
  <si>
    <t>4. Flock Service</t>
  </si>
  <si>
    <t>3. Conditioning</t>
  </si>
  <si>
    <t>5. Feed Delivery</t>
  </si>
  <si>
    <t>This tool is intended to help you assess the risk of exposing your flock to infectious disease.  A high score suggests that your flock is well protected from sources of disease.  A low score suggests that your flock is more likely to be exposed.  Low score areas are the places to emphasize improvement.</t>
  </si>
  <si>
    <t>Company Name</t>
  </si>
  <si>
    <t>Auditor Names</t>
  </si>
  <si>
    <t>Farm Name</t>
  </si>
  <si>
    <t>Conditioning</t>
  </si>
  <si>
    <t>Poult truck driver puts on disposable boots, coveraslls and hairnet prior to delivering poults.  Driver applies spray disinfectant to truck interior surfaces prior to re-entering the cab.</t>
  </si>
  <si>
    <t>On-farm visitors not entering barns</t>
  </si>
  <si>
    <t xml:space="preserve">Bird Transfer from Brooding </t>
  </si>
  <si>
    <t>Birds are loaded onto disinfected trailers or coops in such a way that they do not contact outside soil surfaces.  All loading personnel are wearing farm-supplied clean clothing/boots or single use clothing.</t>
  </si>
  <si>
    <t>Drivers do not enter the brooding barn or the conditioning barn.</t>
  </si>
  <si>
    <t>Service vehicles</t>
  </si>
  <si>
    <t>Hand sanitizer is applied when entering and exiting barns whether plastic disposable gloves are worn or not.</t>
  </si>
  <si>
    <t>A protocol is in place and followed for transporting  birds and specimens to diagnostic/testing laboratories.</t>
  </si>
  <si>
    <t>Medication and Supply Delivery</t>
  </si>
  <si>
    <t>Order of farm servicing</t>
  </si>
  <si>
    <t>In general, flocks will be visited from youngest to oldest.  However, flocks with know disease problems will be visited last.</t>
  </si>
  <si>
    <t>Diseased Flock</t>
  </si>
  <si>
    <t>Dedicated or single-use clothing and footwear are being used.</t>
  </si>
  <si>
    <t>Medication and farm supplies will be delivered from clean inverntory sources.  They will not be transferred from one farm to another without being cleanded and disinfected.</t>
  </si>
  <si>
    <t>Service Crews</t>
  </si>
  <si>
    <t>Farm managers who suspect their flock to have a disease problem will immediately inform their service person and/or company management.</t>
  </si>
  <si>
    <t>Equipment C&amp;D</t>
  </si>
  <si>
    <t>External Services</t>
  </si>
  <si>
    <t>External services such as gas suppliers, electrical meter readers only enter the farm after obtaining management permission to do so.</t>
  </si>
  <si>
    <t>There is a written feed quality monitoring program that includes salmonella surveillance.</t>
  </si>
  <si>
    <t>Drivers put on disposable boots before exiting the truck cab.   At the end of the delivery the driver removes the boots and places them in the trash.</t>
  </si>
  <si>
    <t>Drivers</t>
  </si>
  <si>
    <t>Drivers do not enter any turkey barns or service buildings.</t>
  </si>
  <si>
    <t>Farm personnel</t>
  </si>
  <si>
    <t>Farm personnel have no contact with the feed truck equipment.</t>
  </si>
  <si>
    <t>Contact with other livestock</t>
  </si>
  <si>
    <t>Persons working at or visiting this farm do not have livestock at their residence; nor do they have contact with same at other locations.</t>
  </si>
  <si>
    <t>Persons working at or visiting this farm do not have poultry, pigs or pet birds at their residence.  Nor do they visit locations that have same.</t>
  </si>
  <si>
    <t>Egg Movement to Hatchery or Customer</t>
  </si>
  <si>
    <t>Eggs are packed in new clean boxes or placed onto clean, sanitized racks prior to movement from the farm.</t>
  </si>
  <si>
    <t>Insemination crews wear dedicated farm clothing and footwear, and they adhere to all farm biosecurity protocols.</t>
  </si>
  <si>
    <t>Insemination Crews</t>
  </si>
  <si>
    <t>Insemination  equipment</t>
  </si>
  <si>
    <t>Insemination equipment</t>
  </si>
  <si>
    <t>Insemination equipment is not moved from one farm to another.  Each production farm has its own dedicated equipment.</t>
  </si>
  <si>
    <t>Semen delivery from external stud facility</t>
  </si>
  <si>
    <t>Semen is brought to the farm in a clean, sanitized farm-specific container.  It is re-disinfected prior to return to the stud facility.</t>
  </si>
  <si>
    <t>Egg storage facility</t>
  </si>
  <si>
    <t>On-farm egg storage facility is cleaned and disinfected daily.</t>
  </si>
  <si>
    <t>Periodic (at least monthly) egg room audits include culturing for bacteria and molds.</t>
  </si>
  <si>
    <t>Points Available</t>
  </si>
  <si>
    <t>Transporting Specimens to Laboratories</t>
  </si>
  <si>
    <t>Stud farms comply with all breeder biosecurity protocols for farm and barn entry procedures.</t>
  </si>
  <si>
    <t>Semen transfer to production farm</t>
  </si>
  <si>
    <t>Semen is transferred to the production farms in a clean and sanitized container/cooler.</t>
  </si>
  <si>
    <t>Cooler returns to stud facility</t>
  </si>
  <si>
    <t>Semen cooler equipment will be cleaned and sanitized before it is returned to the stud farm.</t>
  </si>
  <si>
    <t>Male production areas are subject to all the same biosecurity protocols as production and rearing farms.</t>
  </si>
  <si>
    <t>Separate stud facility</t>
  </si>
  <si>
    <t>Males on farm with Hens</t>
  </si>
  <si>
    <t>Delivery vehicle</t>
  </si>
  <si>
    <t>Semen delivery vehicle does not enter the production farm.  Delivery personnel do not enter the production farm.</t>
  </si>
  <si>
    <t>Production Males</t>
  </si>
  <si>
    <t>Entry Building</t>
  </si>
  <si>
    <t>Laundry</t>
  </si>
  <si>
    <t>Farm clothes are washed daily.  Clean clothes are kept separate from dirty clothes.</t>
  </si>
  <si>
    <t xml:space="preserve">Egg pickup </t>
  </si>
  <si>
    <t>Egg pickup driver</t>
  </si>
  <si>
    <t>Driver does not enter the egg storage facility.  Driver wears hairnet, coveralls or smock, and clean or disposable footwear when loading eggs.</t>
  </si>
  <si>
    <t>Comments by auditors:</t>
  </si>
  <si>
    <t>Semen collection</t>
  </si>
  <si>
    <t>Available Points</t>
  </si>
  <si>
    <t>Bird Transfer to Production</t>
  </si>
  <si>
    <t>All biosecurity protocols and C&amp;D protocols are followed when transfering birds from the conditioning facility to male and/or female production facilities.</t>
  </si>
  <si>
    <t>Bird Delivery to Conditioning</t>
  </si>
  <si>
    <t>Bird Transfer Truck Driver</t>
  </si>
  <si>
    <t>Bird Transfer from Conditioning</t>
  </si>
  <si>
    <t xml:space="preserve">Bird Delivery to Production </t>
  </si>
  <si>
    <t>6.  Production Hens</t>
  </si>
  <si>
    <t>7.  Production Toms</t>
  </si>
  <si>
    <t>Using the Aviagen Turkeys Breeder Biosecurity Risk Assessment</t>
  </si>
  <si>
    <t>1.  This spreadsheet is protected and only cells that are highlighted can be changed.</t>
  </si>
  <si>
    <t>2.  Start by completing Company, Farm, Date and Auditor information on the Summary Page.  This page can also be used to make any comments about the farm or the audit.  The Summary Table with the scoring will automatically fill as the audit pages are completed.</t>
  </si>
  <si>
    <t>3.  The Summary Table with the scoring will automatically fill as the audit pages are completed.</t>
  </si>
  <si>
    <t xml:space="preserve">4.  The risk assessment has 8 sections.  Only complete the sections that are applicable to your operation. For each section completed put a "1" in the cell next to "This section is part of this audit:"  </t>
  </si>
  <si>
    <t>6.  Totals will automatically be calculated at the end of each section and transferred to the summary page.</t>
  </si>
  <si>
    <t>Bird Transfer Crew</t>
  </si>
  <si>
    <t>No. of NA categories</t>
  </si>
  <si>
    <t xml:space="preserve">Percent of Available Points Scored  </t>
  </si>
  <si>
    <t>NA Categories</t>
  </si>
  <si>
    <t>NA = Not Applicable</t>
  </si>
  <si>
    <t xml:space="preserve">Egg Gathering </t>
  </si>
  <si>
    <t>Eggs are gathered at least 8 times per day.</t>
  </si>
  <si>
    <t>Egg Sanitizing</t>
  </si>
  <si>
    <t>Entry building, shower facilities and offices are kept clean and tidy.</t>
  </si>
  <si>
    <t>Farm boots are not allowed into the clean areas of the entry building - office,  laundry  and shower areas - without first being cleaned and disinfected.</t>
  </si>
  <si>
    <t>Hand sanitizer is applied to hands before entering the egg store.  Footwear is disinfected before entering the egg store.</t>
  </si>
  <si>
    <t>Eggs are picked up by a cleaned and sanitized truck.  If truck enters the farm disinfectant is applied to tires, wheels and undercarriage.</t>
  </si>
  <si>
    <t>Drivers do not enter the conditioning barn or the production barn.</t>
  </si>
  <si>
    <t>Egg pickup</t>
  </si>
  <si>
    <t>Egg pickup vehicle does not enter the farm compound.</t>
  </si>
  <si>
    <t>If the egg pickup truck enters the farm compound disinfectant is applied to tires, wheels and undercarriage.</t>
  </si>
  <si>
    <t>Farm personnel do not enter or have contact with the egg pickup vehicle.</t>
  </si>
  <si>
    <t>Drivers do not enter the conditioning or production barns.</t>
  </si>
  <si>
    <t>Semen collectors moving from one barn to another re-shower and change clothes before going to the second barn.</t>
  </si>
  <si>
    <t>Food containers</t>
  </si>
  <si>
    <t>Personal food containers are not allowed into the farm compound unless they are disinfected first.</t>
  </si>
  <si>
    <t>T</t>
  </si>
  <si>
    <t>F</t>
  </si>
  <si>
    <t>Total "True" answers =  Points Scored</t>
  </si>
  <si>
    <t>Total "False" answers</t>
  </si>
  <si>
    <t>T = True</t>
  </si>
  <si>
    <t>F = False</t>
  </si>
  <si>
    <t>No. of "True" answers =  Points Scored</t>
  </si>
  <si>
    <t>Audit Score</t>
  </si>
  <si>
    <t>5.  Each item should be defined as a True statement (enter a "T") or as a  False statement (enter a "F").   A “F” in the right column may indicate an area where the biosecurity program needs improvement. If the item is not applicable to your operation enter “NA”.  (Large or Small Capital letters accepted.)</t>
  </si>
  <si>
    <t>Total Line Items without a Response</t>
  </si>
  <si>
    <t>Total Points Available without "NA" or No Response</t>
  </si>
  <si>
    <t>8.  Farm Entry Facility</t>
  </si>
  <si>
    <r>
      <t>When a flock is found to be diseased, that will be the last farm visited for the day.  Management will immediately</t>
    </r>
    <r>
      <rPr>
        <sz val="11"/>
        <rFont val="Calibri"/>
        <family val="2"/>
        <scheme val="minor"/>
      </rPr>
      <t xml:space="preserve"> be</t>
    </r>
    <r>
      <rPr>
        <sz val="11"/>
        <color theme="1"/>
        <rFont val="Calibri"/>
        <family val="2"/>
        <scheme val="minor"/>
      </rPr>
      <t xml:space="preserve"> notified of the disease problem.  Vehicle and personnel clean-up will be required before next day farm visits.</t>
    </r>
  </si>
  <si>
    <t>Clean supples are stored in a part of the vehicle separate from farm-contaminated clothing and/or testing materials and lab samples.</t>
  </si>
  <si>
    <r>
      <t>Service personnel do not visit commercial birds, hatcheries or processing facilities before visiting breeder candidate or</t>
    </r>
    <r>
      <rPr>
        <sz val="11"/>
        <rFont val="Calibri"/>
        <family val="2"/>
        <scheme val="minor"/>
      </rPr>
      <t>egg production</t>
    </r>
    <r>
      <rPr>
        <sz val="11"/>
        <color theme="1"/>
        <rFont val="Calibri"/>
        <family val="2"/>
        <scheme val="minor"/>
      </rPr>
      <t>/stud farms.</t>
    </r>
  </si>
  <si>
    <r>
      <t xml:space="preserve">Contact with poultry, pigs </t>
    </r>
    <r>
      <rPr>
        <sz val="11"/>
        <rFont val="Calibri"/>
        <family val="2"/>
        <scheme val="minor"/>
      </rPr>
      <t>and pet birds</t>
    </r>
  </si>
  <si>
    <t>Feed Spills</t>
  </si>
  <si>
    <t>Feed spills are immediately cleaned up.</t>
  </si>
  <si>
    <t>Doors are sealed and barn entry points are made biosecure as soon as disinfection has been completed.</t>
  </si>
  <si>
    <r>
      <t xml:space="preserve">Dedicated trucks are assigned to breeder candidate, </t>
    </r>
    <r>
      <rPr>
        <sz val="11"/>
        <rFont val="Calibri"/>
        <family val="2"/>
        <scheme val="minor"/>
      </rPr>
      <t xml:space="preserve">egg production, and stud </t>
    </r>
    <r>
      <rPr>
        <sz val="11"/>
        <color theme="1"/>
        <rFont val="Calibri"/>
        <family val="2"/>
        <scheme val="minor"/>
      </rPr>
      <t>farms.  These trucks do not feed commercial poultry farms.</t>
    </r>
  </si>
  <si>
    <r>
      <rPr>
        <sz val="11"/>
        <rFont val="Calibri"/>
        <family val="2"/>
        <scheme val="minor"/>
      </rPr>
      <t xml:space="preserve">Tractor-trailers </t>
    </r>
    <r>
      <rPr>
        <sz val="11"/>
        <color theme="1"/>
        <rFont val="Calibri"/>
        <family val="2"/>
        <scheme val="minor"/>
      </rPr>
      <t>are kept free of mud/debris as much as possible.   An approved disinfectant is applied to tires, wheels, undercarriage and sides of the tractor-trailer prior to entering the farm.</t>
    </r>
  </si>
  <si>
    <r>
      <t xml:space="preserve">Within one hour of being collected and before being packed eggs are cleaned and sanitized.  Disinfectant levels </t>
    </r>
    <r>
      <rPr>
        <sz val="11"/>
        <rFont val="Calibri"/>
        <family val="2"/>
        <scheme val="minor"/>
      </rPr>
      <t xml:space="preserve">and temperature </t>
    </r>
    <r>
      <rPr>
        <sz val="11"/>
        <color theme="1"/>
        <rFont val="Calibri"/>
        <family val="2"/>
        <scheme val="minor"/>
      </rPr>
      <t>are monitored several times per day.</t>
    </r>
  </si>
  <si>
    <t xml:space="preserve">Insemination equipment is cleaned and sanitized before and after inseminating each barn. </t>
  </si>
  <si>
    <t>Bird Removal to Slaughter</t>
  </si>
  <si>
    <t>Liveahaul crew showers into the facility before loading birds for slaughter.</t>
  </si>
  <si>
    <t>Livehaul crew does not enter any barn other than the one being marketed.</t>
  </si>
  <si>
    <t>All birds in the market building are sent to slaughter.  None are retained and moved into another existing flock for continued production.</t>
  </si>
  <si>
    <t>Food  types not allowed</t>
  </si>
  <si>
    <t>No raw meat or eggs are allowed into the farm.</t>
  </si>
  <si>
    <t>Shower protocol</t>
  </si>
  <si>
    <t>Having showered into the farm, personnel will not cross back to the civilian/street side of the entry facility.</t>
  </si>
  <si>
    <t>Leaving and re-entering the farm</t>
  </si>
  <si>
    <t>Farm personnel do not leave the farm wearing farm clothing.</t>
  </si>
  <si>
    <t>If personnel leave the farm during the work day, they are not allowed back into the farm withouot showering again.</t>
  </si>
  <si>
    <t>Personal items into the farm</t>
  </si>
  <si>
    <t>Personal items are not brought into the farm unless they have been disinfected first</t>
  </si>
  <si>
    <r>
      <t>External service crews</t>
    </r>
    <r>
      <rPr>
        <sz val="11"/>
        <color rgb="FFFF0000"/>
        <rFont val="Calibri"/>
        <family val="2"/>
        <scheme val="minor"/>
      </rPr>
      <t xml:space="preserve"> </t>
    </r>
    <r>
      <rPr>
        <sz val="11"/>
        <rFont val="Calibri"/>
        <family val="2"/>
        <scheme val="minor"/>
      </rPr>
      <t>(</t>
    </r>
    <r>
      <rPr>
        <sz val="11"/>
        <color theme="1"/>
        <rFont val="Calibri"/>
        <family val="2"/>
        <scheme val="minor"/>
      </rPr>
      <t>vaccination, selection, insemination, live haul) follow all established farm biosecurity guidelines regarding farm and barn entry.</t>
    </r>
  </si>
  <si>
    <t>for Turkey Breeders</t>
  </si>
  <si>
    <t>Applicable Points*</t>
  </si>
  <si>
    <t>*Applicable Points - Points without NA and Non-Response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</si>
</sst>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4"/>
      <color rgb="FFFF0000"/>
      <name val="Calibri"/>
      <family val="2"/>
    </font>
    <font>
      <sz val="11"/>
      <color theme="1"/>
      <name val="Calibri"/>
      <family val="2"/>
    </font>
    <font>
      <sz val="11"/>
      <name val="Calibri"/>
      <family val="2"/>
      <scheme val="minor"/>
    </font>
    <font>
      <sz val="28"/>
      <color theme="1"/>
      <name val="Calibri"/>
      <family val="2"/>
      <scheme val="minor"/>
    </font>
    <font>
      <u/>
      <sz val="11"/>
      <color theme="10"/>
      <name val="Calibri"/>
      <family val="2"/>
      <scheme val="minor"/>
    </font>
    <font>
      <b/>
      <sz val="11"/>
      <name val="Calibri"/>
      <family val="2"/>
      <scheme val="minor"/>
    </font>
    <font>
      <b/>
      <sz val="12"/>
      <color rgb="FFFF0000"/>
      <name val="Calibri"/>
      <family val="2"/>
      <scheme val="minor"/>
    </font>
    <font>
      <b/>
      <sz val="11"/>
      <color rgb="FFFF0000"/>
      <name val="Calibri"/>
      <family val="2"/>
      <scheme val="minor"/>
    </font>
    <font>
      <sz val="11"/>
      <color rgb="FFFF0000"/>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cellStyleXfs>
  <cellXfs count="139">
    <xf numFmtId="0" fontId="0" fillId="0" borderId="0" xfId="0"/>
    <xf numFmtId="0" fontId="0" fillId="0" borderId="0" xfId="0" applyFont="1" applyFill="1"/>
    <xf numFmtId="0" fontId="2" fillId="0" borderId="0" xfId="0" applyFont="1" applyFill="1" applyBorder="1" applyAlignment="1">
      <alignment horizontal="right" vertical="center" wrapText="1"/>
    </xf>
    <xf numFmtId="9" fontId="4" fillId="0" borderId="0" xfId="1" applyFont="1" applyFill="1" applyBorder="1" applyAlignment="1">
      <alignment horizontal="center"/>
    </xf>
    <xf numFmtId="0" fontId="3" fillId="0" borderId="0" xfId="0" applyFont="1" applyFill="1" applyBorder="1" applyAlignment="1">
      <alignment vertical="center" wrapText="1"/>
    </xf>
    <xf numFmtId="0" fontId="2" fillId="0" borderId="1" xfId="0" applyFont="1" applyFill="1" applyBorder="1" applyAlignment="1">
      <alignment vertical="center" wrapText="1"/>
    </xf>
    <xf numFmtId="0" fontId="0" fillId="0" borderId="0" xfId="0" applyFont="1" applyFill="1" applyBorder="1"/>
    <xf numFmtId="0" fontId="6" fillId="0" borderId="0" xfId="0" applyFont="1" applyAlignment="1">
      <alignment horizontal="right"/>
    </xf>
    <xf numFmtId="0" fontId="0" fillId="0" borderId="2" xfId="0" applyBorder="1" applyAlignment="1">
      <alignment vertical="center"/>
    </xf>
    <xf numFmtId="0" fontId="0" fillId="0" borderId="0" xfId="0" applyBorder="1" applyAlignment="1">
      <alignment horizontal="center"/>
    </xf>
    <xf numFmtId="0" fontId="5" fillId="0" borderId="0" xfId="0" applyFont="1" applyFill="1" applyBorder="1" applyAlignment="1"/>
    <xf numFmtId="0" fontId="0" fillId="0" borderId="0" xfId="0" applyFont="1" applyFill="1" applyAlignment="1">
      <alignment horizontal="right"/>
    </xf>
    <xf numFmtId="0" fontId="5" fillId="0" borderId="0" xfId="0" applyFont="1" applyFill="1" applyAlignment="1">
      <alignment vertical="center"/>
    </xf>
    <xf numFmtId="0" fontId="0" fillId="0" borderId="0" xfId="0" quotePrefix="1"/>
    <xf numFmtId="14" fontId="0" fillId="0" borderId="0" xfId="0" applyNumberFormat="1"/>
    <xf numFmtId="0" fontId="9" fillId="0" borderId="0" xfId="0" applyFont="1" applyAlignment="1">
      <alignment vertical="center"/>
    </xf>
    <xf numFmtId="0" fontId="10" fillId="0" borderId="0" xfId="0" applyFont="1" applyAlignment="1">
      <alignment vertical="center" wrapText="1"/>
    </xf>
    <xf numFmtId="0" fontId="9" fillId="0" borderId="0" xfId="0" applyFont="1" applyAlignment="1">
      <alignment horizontal="center" vertical="center"/>
    </xf>
    <xf numFmtId="0" fontId="2" fillId="0" borderId="0" xfId="0" applyFont="1" applyFill="1" applyBorder="1" applyAlignment="1">
      <alignment horizontal="center" vertical="center" wrapText="1"/>
    </xf>
    <xf numFmtId="0" fontId="5" fillId="0" borderId="0" xfId="0" applyFont="1" applyFill="1" applyBorder="1" applyAlignment="1">
      <alignment horizontal="center"/>
    </xf>
    <xf numFmtId="0" fontId="3" fillId="0" borderId="0" xfId="0" applyFont="1" applyFill="1" applyBorder="1" applyAlignment="1">
      <alignment horizontal="center" vertical="center" wrapText="1"/>
    </xf>
    <xf numFmtId="0" fontId="0" fillId="0" borderId="0" xfId="0" applyFont="1" applyFill="1" applyAlignment="1">
      <alignment horizontal="center"/>
    </xf>
    <xf numFmtId="0" fontId="0" fillId="0" borderId="0" xfId="0" applyAlignment="1">
      <alignment horizontal="center"/>
    </xf>
    <xf numFmtId="2"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0" fontId="5" fillId="0" borderId="2" xfId="0" applyFont="1" applyFill="1" applyBorder="1" applyAlignment="1">
      <alignment horizontal="center"/>
    </xf>
    <xf numFmtId="0" fontId="8" fillId="2" borderId="2" xfId="0" applyFont="1" applyFill="1" applyBorder="1" applyAlignment="1" applyProtection="1">
      <alignment horizontal="center"/>
      <protection locked="0"/>
    </xf>
    <xf numFmtId="0" fontId="7" fillId="0" borderId="2" xfId="0" applyFont="1" applyFill="1" applyBorder="1" applyAlignment="1">
      <alignment horizontal="center"/>
    </xf>
    <xf numFmtId="0" fontId="7" fillId="0" borderId="0" xfId="0" applyFont="1" applyFill="1" applyBorder="1" applyAlignment="1">
      <alignment horizontal="center"/>
    </xf>
    <xf numFmtId="0" fontId="5" fillId="0" borderId="2" xfId="0" applyFont="1" applyFill="1" applyBorder="1" applyAlignment="1"/>
    <xf numFmtId="0" fontId="0" fillId="0" borderId="2" xfId="0" applyFont="1" applyFill="1" applyBorder="1" applyAlignment="1">
      <alignment vertical="center" wrapText="1"/>
    </xf>
    <xf numFmtId="0" fontId="0" fillId="3" borderId="2" xfId="0" applyFont="1" applyFill="1" applyBorder="1" applyAlignment="1">
      <alignment horizontal="left" vertical="center" wrapText="1"/>
    </xf>
    <xf numFmtId="0" fontId="11" fillId="0" borderId="2" xfId="0" applyFont="1" applyFill="1" applyBorder="1" applyAlignment="1">
      <alignment vertical="center" wrapText="1"/>
    </xf>
    <xf numFmtId="0" fontId="0" fillId="3" borderId="2" xfId="0" applyFont="1" applyFill="1" applyBorder="1" applyAlignment="1">
      <alignment vertical="center" wrapText="1"/>
    </xf>
    <xf numFmtId="0" fontId="0" fillId="3" borderId="0"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5" fillId="3" borderId="2" xfId="0" applyFont="1" applyFill="1" applyBorder="1" applyAlignment="1">
      <alignment horizontal="center"/>
    </xf>
    <xf numFmtId="0" fontId="0" fillId="0" borderId="0" xfId="0" applyFont="1" applyFill="1" applyAlignment="1"/>
    <xf numFmtId="0" fontId="0" fillId="0" borderId="0" xfId="0" applyFont="1" applyFill="1" applyBorder="1" applyAlignment="1"/>
    <xf numFmtId="0" fontId="0" fillId="0" borderId="2" xfId="0" applyFont="1" applyFill="1" applyBorder="1" applyAlignment="1">
      <alignment horizontal="left" wrapText="1"/>
    </xf>
    <xf numFmtId="0" fontId="0" fillId="0" borderId="2" xfId="0" applyFont="1" applyFill="1" applyBorder="1" applyAlignment="1">
      <alignment horizontal="left" vertical="center" wrapText="1"/>
    </xf>
    <xf numFmtId="0" fontId="0" fillId="0" borderId="2" xfId="0" applyFont="1" applyFill="1" applyBorder="1" applyAlignment="1">
      <alignment vertical="center" wrapText="1"/>
    </xf>
    <xf numFmtId="0" fontId="5" fillId="0" borderId="0" xfId="0" applyFont="1" applyFill="1" applyAlignment="1">
      <alignment horizontal="left" vertical="center"/>
    </xf>
    <xf numFmtId="0" fontId="5" fillId="0" borderId="2" xfId="0" applyFont="1" applyFill="1" applyBorder="1" applyAlignment="1">
      <alignment horizontal="left"/>
    </xf>
    <xf numFmtId="0" fontId="0" fillId="0" borderId="0" xfId="0" applyFont="1" applyFill="1" applyAlignment="1">
      <alignment horizontal="left"/>
    </xf>
    <xf numFmtId="2" fontId="0" fillId="0" borderId="2" xfId="0" applyNumberFormat="1" applyFont="1" applyFill="1" applyBorder="1" applyAlignment="1">
      <alignment horizontal="center" vertical="center" wrapText="1"/>
    </xf>
    <xf numFmtId="0" fontId="0" fillId="0" borderId="2" xfId="0" applyFont="1" applyFill="1" applyBorder="1" applyAlignment="1">
      <alignment wrapText="1"/>
    </xf>
    <xf numFmtId="0" fontId="0" fillId="0" borderId="4" xfId="0" applyFont="1" applyFill="1" applyBorder="1" applyAlignment="1">
      <alignment vertical="center" wrapText="1"/>
    </xf>
    <xf numFmtId="0" fontId="0" fillId="0" borderId="0" xfId="0" applyAlignment="1">
      <alignment vertical="center" wrapText="1"/>
    </xf>
    <xf numFmtId="0" fontId="0" fillId="0" borderId="2" xfId="0" applyBorder="1" applyAlignment="1">
      <alignment horizontal="center" wrapText="1"/>
    </xf>
    <xf numFmtId="0" fontId="0" fillId="0" borderId="4" xfId="0" applyFont="1" applyFill="1" applyBorder="1" applyAlignment="1">
      <alignment wrapText="1"/>
    </xf>
    <xf numFmtId="0" fontId="0" fillId="0" borderId="0" xfId="0" applyFont="1" applyFill="1" applyBorder="1" applyAlignment="1">
      <alignment horizontal="left"/>
    </xf>
    <xf numFmtId="0" fontId="5" fillId="0" borderId="2" xfId="0" applyFont="1" applyFill="1" applyBorder="1" applyAlignment="1">
      <alignment horizontal="left" wrapText="1"/>
    </xf>
    <xf numFmtId="0" fontId="0" fillId="0" borderId="0" xfId="0" applyAlignment="1">
      <alignment horizontal="left"/>
    </xf>
    <xf numFmtId="0" fontId="5" fillId="0" borderId="0" xfId="0" applyFont="1" applyFill="1" applyBorder="1" applyAlignment="1">
      <alignment horizontal="left"/>
    </xf>
    <xf numFmtId="0" fontId="2" fillId="0" borderId="1" xfId="0" applyFont="1" applyFill="1" applyBorder="1" applyAlignment="1">
      <alignment horizontal="left" vertical="center" wrapText="1"/>
    </xf>
    <xf numFmtId="0" fontId="0" fillId="0" borderId="0" xfId="0" applyFont="1" applyFill="1" applyAlignment="1">
      <alignment horizontal="left" wrapText="1"/>
    </xf>
    <xf numFmtId="0" fontId="4" fillId="2" borderId="2" xfId="0" applyFont="1" applyFill="1" applyBorder="1" applyAlignment="1">
      <alignment horizontal="center"/>
    </xf>
    <xf numFmtId="0" fontId="8" fillId="2" borderId="2" xfId="0" applyFont="1" applyFill="1" applyBorder="1" applyAlignment="1" applyProtection="1">
      <alignment horizontal="center" vertical="center"/>
      <protection locked="0"/>
    </xf>
    <xf numFmtId="9" fontId="0" fillId="0" borderId="2" xfId="1" applyFont="1" applyFill="1" applyBorder="1" applyAlignment="1">
      <alignment horizontal="left" vertical="center" wrapText="1"/>
    </xf>
    <xf numFmtId="9" fontId="0" fillId="0" borderId="2" xfId="1" applyFont="1" applyFill="1" applyBorder="1" applyAlignment="1">
      <alignment vertical="center" wrapText="1"/>
    </xf>
    <xf numFmtId="0" fontId="4" fillId="0" borderId="0" xfId="0" applyFont="1" applyFill="1" applyAlignment="1">
      <alignment horizontal="right"/>
    </xf>
    <xf numFmtId="0" fontId="8" fillId="0" borderId="2" xfId="0" applyNumberFormat="1" applyFont="1" applyFill="1" applyBorder="1" applyAlignment="1" applyProtection="1">
      <alignment horizontal="center" vertical="center" wrapText="1"/>
      <protection locked="0"/>
    </xf>
    <xf numFmtId="0" fontId="6" fillId="0" borderId="0" xfId="0" applyFont="1" applyFill="1" applyAlignment="1"/>
    <xf numFmtId="0" fontId="5" fillId="3" borderId="0" xfId="0" applyFont="1" applyFill="1" applyBorder="1" applyAlignment="1">
      <alignment horizontal="center"/>
    </xf>
    <xf numFmtId="0" fontId="4" fillId="0" borderId="2" xfId="0" applyFont="1" applyFill="1" applyBorder="1" applyAlignment="1">
      <alignment horizontal="center"/>
    </xf>
    <xf numFmtId="0" fontId="8" fillId="0" borderId="2" xfId="0" applyFont="1" applyFill="1" applyBorder="1" applyAlignment="1" applyProtection="1">
      <alignment horizontal="center" vertical="center" wrapText="1"/>
      <protection locked="0"/>
    </xf>
    <xf numFmtId="0" fontId="0" fillId="0" borderId="0" xfId="0" applyFont="1" applyFill="1" applyBorder="1" applyAlignment="1">
      <alignment horizontal="center"/>
    </xf>
    <xf numFmtId="0" fontId="0" fillId="0" borderId="2" xfId="0" applyBorder="1" applyAlignment="1">
      <alignment horizontal="center" vertical="center"/>
    </xf>
    <xf numFmtId="1" fontId="0" fillId="0" borderId="2" xfId="0" applyNumberFormat="1" applyBorder="1" applyAlignment="1">
      <alignment horizontal="center" vertical="center"/>
    </xf>
    <xf numFmtId="9" fontId="0" fillId="5" borderId="2" xfId="1" applyFont="1" applyFill="1" applyBorder="1" applyAlignment="1">
      <alignment horizontal="center" vertical="center"/>
    </xf>
    <xf numFmtId="9" fontId="0" fillId="5" borderId="2" xfId="0" applyNumberFormat="1" applyFill="1" applyBorder="1" applyAlignment="1">
      <alignment horizontal="center" vertical="center"/>
    </xf>
    <xf numFmtId="0" fontId="0" fillId="0" borderId="12" xfId="0" applyBorder="1" applyAlignment="1">
      <alignment horizontal="left" vertical="center" wrapText="1"/>
    </xf>
    <xf numFmtId="0" fontId="0" fillId="0" borderId="12" xfId="0" applyBorder="1" applyAlignment="1">
      <alignment horizontal="center" vertical="center"/>
    </xf>
    <xf numFmtId="1" fontId="0" fillId="0" borderId="12" xfId="0" applyNumberFormat="1" applyBorder="1" applyAlignment="1">
      <alignment horizontal="center" vertical="center"/>
    </xf>
    <xf numFmtId="9" fontId="0" fillId="5" borderId="12" xfId="1" applyFont="1" applyFill="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9" fontId="4" fillId="4" borderId="11" xfId="1" applyFont="1" applyFill="1" applyBorder="1" applyAlignment="1">
      <alignment horizontal="center" vertical="center"/>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Fill="1" applyBorder="1" applyAlignment="1">
      <alignment vertical="center" wrapText="1"/>
    </xf>
    <xf numFmtId="0" fontId="8" fillId="0" borderId="12" xfId="0" applyFont="1" applyFill="1" applyBorder="1" applyAlignment="1" applyProtection="1">
      <alignment horizontal="center" vertical="center" wrapText="1"/>
      <protection locked="0"/>
    </xf>
    <xf numFmtId="0" fontId="4" fillId="0" borderId="18" xfId="0" applyFont="1" applyFill="1" applyBorder="1" applyAlignment="1">
      <alignment horizontal="right" vertical="center" wrapText="1"/>
    </xf>
    <xf numFmtId="0" fontId="8" fillId="0" borderId="19" xfId="0" applyFont="1" applyFill="1" applyBorder="1" applyAlignment="1">
      <alignment horizontal="center" vertical="center" wrapText="1"/>
    </xf>
    <xf numFmtId="0" fontId="4" fillId="0" borderId="20" xfId="0" applyFont="1" applyFill="1" applyBorder="1" applyAlignment="1">
      <alignment horizontal="right" vertical="center" wrapText="1"/>
    </xf>
    <xf numFmtId="1" fontId="8" fillId="0" borderId="21"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4" fillId="0" borderId="22" xfId="0" applyFont="1" applyFill="1" applyBorder="1" applyAlignment="1">
      <alignment horizontal="right" vertical="center" wrapText="1"/>
    </xf>
    <xf numFmtId="9" fontId="8" fillId="0" borderId="23" xfId="1" applyFont="1" applyFill="1" applyBorder="1" applyAlignment="1">
      <alignment horizontal="center"/>
    </xf>
    <xf numFmtId="0" fontId="4" fillId="4" borderId="13" xfId="0" applyFont="1" applyFill="1" applyBorder="1" applyAlignment="1">
      <alignment horizontal="center"/>
    </xf>
    <xf numFmtId="0" fontId="4" fillId="4" borderId="15" xfId="0" applyFont="1" applyFill="1" applyBorder="1" applyAlignment="1">
      <alignment horizontal="left"/>
    </xf>
    <xf numFmtId="2" fontId="3" fillId="0" borderId="12"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0" fontId="4" fillId="4" borderId="13" xfId="0" applyFont="1" applyFill="1" applyBorder="1" applyAlignment="1">
      <alignment horizontal="center" vertical="center" wrapText="1"/>
    </xf>
    <xf numFmtId="0" fontId="4" fillId="4" borderId="16" xfId="0" applyFont="1" applyFill="1" applyBorder="1" applyAlignment="1">
      <alignment horizontal="left" vertical="center" wrapText="1"/>
    </xf>
    <xf numFmtId="0" fontId="0" fillId="3" borderId="12" xfId="0" applyFont="1" applyFill="1" applyBorder="1" applyAlignment="1">
      <alignment vertical="center" wrapText="1"/>
    </xf>
    <xf numFmtId="0" fontId="8" fillId="0" borderId="12" xfId="0" applyNumberFormat="1" applyFont="1" applyFill="1" applyBorder="1" applyAlignment="1" applyProtection="1">
      <alignment horizontal="center" vertical="center" wrapText="1"/>
      <protection locked="0"/>
    </xf>
    <xf numFmtId="1" fontId="2" fillId="4" borderId="13" xfId="0" applyNumberFormat="1" applyFont="1" applyFill="1" applyBorder="1" applyAlignment="1">
      <alignment horizontal="center" vertical="center" wrapText="1"/>
    </xf>
    <xf numFmtId="0" fontId="4" fillId="4" borderId="16" xfId="0" applyFont="1" applyFill="1" applyBorder="1" applyAlignment="1">
      <alignment horizontal="left"/>
    </xf>
    <xf numFmtId="0" fontId="4" fillId="4" borderId="16" xfId="0" applyFont="1" applyFill="1" applyBorder="1" applyAlignment="1">
      <alignment vertical="center" wrapText="1"/>
    </xf>
    <xf numFmtId="0" fontId="3" fillId="0" borderId="12" xfId="0" applyFont="1" applyFill="1" applyBorder="1" applyAlignment="1">
      <alignment horizontal="center" vertical="center" wrapText="1"/>
    </xf>
    <xf numFmtId="0" fontId="14" fillId="4" borderId="13" xfId="2" applyFont="1" applyFill="1" applyBorder="1" applyAlignment="1">
      <alignment horizontal="center" vertical="center" wrapText="1"/>
    </xf>
    <xf numFmtId="1" fontId="4" fillId="4" borderId="13" xfId="0" applyNumberFormat="1" applyFont="1" applyFill="1" applyBorder="1" applyAlignment="1">
      <alignment horizontal="center" vertical="center" wrapText="1"/>
    </xf>
    <xf numFmtId="0" fontId="9" fillId="0" borderId="0" xfId="0" applyFont="1" applyAlignment="1">
      <alignment vertical="center" wrapText="1"/>
    </xf>
    <xf numFmtId="0" fontId="15" fillId="0" borderId="21" xfId="0" applyFont="1" applyFill="1" applyBorder="1" applyAlignment="1">
      <alignment horizontal="center" vertical="center" wrapText="1"/>
    </xf>
    <xf numFmtId="0" fontId="16" fillId="0" borderId="24" xfId="0" applyFont="1" applyFill="1" applyBorder="1" applyAlignment="1">
      <alignment horizontal="right" vertical="center" wrapText="1"/>
    </xf>
    <xf numFmtId="1" fontId="15" fillId="0" borderId="21" xfId="0" applyNumberFormat="1" applyFont="1" applyFill="1" applyBorder="1" applyAlignment="1">
      <alignment horizontal="center" vertical="center" wrapText="1"/>
    </xf>
    <xf numFmtId="1" fontId="4" fillId="0" borderId="14" xfId="0" applyNumberFormat="1" applyFont="1" applyBorder="1" applyAlignment="1">
      <alignment horizontal="center" vertical="center"/>
    </xf>
    <xf numFmtId="0" fontId="4" fillId="4" borderId="25" xfId="0" applyFont="1" applyFill="1" applyBorder="1" applyAlignment="1">
      <alignment horizontal="center"/>
    </xf>
    <xf numFmtId="0" fontId="4" fillId="4" borderId="26" xfId="0" applyFont="1" applyFill="1" applyBorder="1" applyAlignment="1">
      <alignment horizontal="left"/>
    </xf>
    <xf numFmtId="0" fontId="4" fillId="0" borderId="27" xfId="0" applyFont="1" applyFill="1" applyBorder="1" applyAlignment="1">
      <alignment horizontal="right" vertical="center" wrapText="1"/>
    </xf>
    <xf numFmtId="0" fontId="8" fillId="0" borderId="28"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NumberFormat="1" applyFill="1" applyBorder="1" applyAlignment="1" applyProtection="1">
      <alignment vertical="top" wrapText="1"/>
    </xf>
    <xf numFmtId="0" fontId="0" fillId="0" borderId="0" xfId="0" applyProtection="1"/>
    <xf numFmtId="0" fontId="12" fillId="0" borderId="0" xfId="0" applyFont="1" applyBorder="1"/>
    <xf numFmtId="0" fontId="0" fillId="0" borderId="0" xfId="0" applyBorder="1"/>
    <xf numFmtId="0" fontId="0" fillId="0" borderId="2" xfId="0" quotePrefix="1" applyBorder="1" applyAlignment="1">
      <alignment horizontal="center" wrapText="1"/>
    </xf>
    <xf numFmtId="0" fontId="0" fillId="0" borderId="2" xfId="0" applyBorder="1"/>
    <xf numFmtId="0" fontId="0" fillId="0" borderId="0" xfId="0" applyNumberFormat="1" applyFill="1" applyBorder="1" applyAlignment="1" applyProtection="1">
      <alignment horizontal="left" vertical="top" wrapText="1"/>
    </xf>
    <xf numFmtId="0" fontId="0" fillId="2" borderId="8" xfId="0" applyNumberFormat="1" applyFill="1" applyBorder="1" applyAlignment="1" applyProtection="1">
      <alignment horizontal="center" vertical="top"/>
      <protection locked="0"/>
    </xf>
    <xf numFmtId="0" fontId="0" fillId="2" borderId="3" xfId="0" applyNumberFormat="1" applyFill="1" applyBorder="1" applyAlignment="1" applyProtection="1">
      <alignment horizontal="center" vertical="top"/>
      <protection locked="0"/>
    </xf>
    <xf numFmtId="0" fontId="0" fillId="2" borderId="7" xfId="0" applyNumberFormat="1" applyFill="1" applyBorder="1" applyAlignment="1" applyProtection="1">
      <alignment horizontal="center" vertical="top"/>
      <protection locked="0"/>
    </xf>
    <xf numFmtId="0" fontId="0" fillId="2" borderId="9" xfId="0" applyNumberFormat="1" applyFill="1" applyBorder="1" applyAlignment="1" applyProtection="1">
      <alignment horizontal="center" vertical="top"/>
      <protection locked="0"/>
    </xf>
    <xf numFmtId="0" fontId="0" fillId="2" borderId="0" xfId="0" applyNumberFormat="1" applyFill="1" applyBorder="1" applyAlignment="1" applyProtection="1">
      <alignment horizontal="center" vertical="top"/>
      <protection locked="0"/>
    </xf>
    <xf numFmtId="0" fontId="0" fillId="2" borderId="10" xfId="0" applyNumberFormat="1" applyFill="1" applyBorder="1" applyAlignment="1" applyProtection="1">
      <alignment horizontal="center" vertical="top"/>
      <protection locked="0"/>
    </xf>
    <xf numFmtId="0" fontId="0" fillId="2" borderId="5" xfId="0" applyNumberFormat="1" applyFill="1" applyBorder="1" applyAlignment="1" applyProtection="1">
      <alignment horizontal="center" vertical="top"/>
      <protection locked="0"/>
    </xf>
    <xf numFmtId="0" fontId="0" fillId="2" borderId="1" xfId="0" applyNumberFormat="1" applyFill="1" applyBorder="1" applyAlignment="1" applyProtection="1">
      <alignment horizontal="center" vertical="top"/>
      <protection locked="0"/>
    </xf>
    <xf numFmtId="0" fontId="0" fillId="2" borderId="6" xfId="0" applyNumberFormat="1" applyFill="1" applyBorder="1" applyAlignment="1" applyProtection="1">
      <alignment horizontal="center" vertical="top"/>
      <protection locked="0"/>
    </xf>
    <xf numFmtId="0" fontId="12" fillId="0" borderId="0" xfId="0" applyFont="1" applyBorder="1" applyAlignment="1">
      <alignment horizontal="center"/>
    </xf>
    <xf numFmtId="0" fontId="0" fillId="0" borderId="2" xfId="0" applyBorder="1" applyAlignment="1">
      <alignment horizontal="center"/>
    </xf>
    <xf numFmtId="0" fontId="0" fillId="0" borderId="0" xfId="0" applyBorder="1" applyAlignment="1">
      <alignment horizontal="left" vertical="center" wrapText="1"/>
    </xf>
    <xf numFmtId="0" fontId="0" fillId="2" borderId="2" xfId="0" applyFill="1" applyBorder="1" applyAlignment="1" applyProtection="1">
      <alignment horizontal="center"/>
      <protection locked="0"/>
    </xf>
    <xf numFmtId="14" fontId="0" fillId="2" borderId="2" xfId="0" applyNumberForma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5" fillId="0" borderId="0" xfId="0" applyFont="1" applyFill="1" applyAlignment="1">
      <alignment horizontal="center" vertical="center"/>
    </xf>
  </cellXfs>
  <cellStyles count="3">
    <cellStyle name="Hyperlink" xfId="2" builtinId="8"/>
    <cellStyle name="Normal" xfId="0" builtinId="0"/>
    <cellStyle name="Percent" xfId="1" builtinId="5"/>
  </cellStyles>
  <dxfs count="34">
    <dxf>
      <font>
        <b/>
        <i val="0"/>
      </font>
      <fill>
        <patternFill>
          <bgColor rgb="FF92D050"/>
        </patternFill>
      </fill>
    </dxf>
    <dxf>
      <fill>
        <patternFill>
          <bgColor rgb="FFFFFF00"/>
        </patternFill>
      </fill>
    </dxf>
    <dxf>
      <fill>
        <patternFill>
          <bgColor theme="9" tint="0.59996337778862885"/>
        </patternFill>
      </fill>
    </dxf>
    <dxf>
      <font>
        <b/>
        <i val="0"/>
      </font>
      <fill>
        <patternFill>
          <bgColor rgb="FF92D050"/>
        </patternFill>
      </fill>
    </dxf>
    <dxf>
      <font>
        <b/>
        <i val="0"/>
      </font>
      <fill>
        <patternFill>
          <bgColor rgb="FFFFFF00"/>
        </patternFill>
      </fill>
    </dxf>
    <dxf>
      <fill>
        <patternFill>
          <bgColor theme="9" tint="0.59996337778862885"/>
        </patternFill>
      </fill>
    </dxf>
    <dxf>
      <font>
        <b/>
        <i val="0"/>
      </font>
      <fill>
        <patternFill>
          <bgColor rgb="FF92D050"/>
        </patternFill>
      </fill>
    </dxf>
    <dxf>
      <font>
        <b/>
        <i val="0"/>
      </font>
      <fill>
        <patternFill>
          <bgColor rgb="FFFFFF00"/>
        </patternFill>
      </fill>
    </dxf>
    <dxf>
      <fill>
        <patternFill>
          <bgColor theme="9" tint="0.59996337778862885"/>
        </patternFill>
      </fill>
    </dxf>
    <dxf>
      <fill>
        <patternFill>
          <bgColor rgb="FF92D050"/>
        </patternFill>
      </fill>
    </dxf>
    <dxf>
      <fill>
        <patternFill>
          <bgColor theme="9" tint="0.59996337778862885"/>
        </patternFill>
      </fill>
    </dxf>
    <dxf>
      <fill>
        <patternFill>
          <bgColor rgb="FFFFFF00"/>
        </patternFill>
      </fill>
    </dxf>
    <dxf>
      <fill>
        <patternFill>
          <bgColor rgb="FF92D050"/>
        </patternFill>
      </fill>
    </dxf>
    <dxf>
      <fill>
        <patternFill>
          <bgColor theme="9" tint="0.59996337778862885"/>
        </patternFill>
      </fill>
    </dxf>
    <dxf>
      <fill>
        <patternFill>
          <bgColor rgb="FFFFFF00"/>
        </patternFill>
      </fill>
    </dxf>
    <dxf>
      <font>
        <b/>
        <i val="0"/>
      </font>
      <fill>
        <patternFill>
          <bgColor rgb="FF92D050"/>
        </patternFill>
      </fill>
    </dxf>
    <dxf>
      <font>
        <b/>
        <i val="0"/>
      </font>
      <fill>
        <patternFill>
          <bgColor rgb="FFFFFF00"/>
        </patternFill>
      </fill>
    </dxf>
    <dxf>
      <font>
        <b/>
        <i val="0"/>
      </font>
      <fill>
        <patternFill>
          <bgColor theme="9" tint="0.59996337778862885"/>
        </patternFill>
      </fill>
    </dxf>
    <dxf>
      <font>
        <b/>
        <i val="0"/>
      </font>
      <fill>
        <patternFill>
          <bgColor rgb="FF92D050"/>
        </patternFill>
      </fill>
    </dxf>
    <dxf>
      <font>
        <b/>
        <i val="0"/>
      </font>
      <fill>
        <patternFill>
          <bgColor rgb="FFFFFF00"/>
        </patternFill>
      </fill>
    </dxf>
    <dxf>
      <font>
        <b/>
        <i val="0"/>
      </font>
      <fill>
        <patternFill>
          <bgColor theme="9" tint="0.59996337778862885"/>
        </patternFill>
      </fill>
    </dxf>
    <dxf>
      <font>
        <b/>
        <i val="0"/>
      </font>
      <fill>
        <patternFill>
          <bgColor rgb="FF92D050"/>
        </patternFill>
      </fill>
    </dxf>
    <dxf>
      <font>
        <b/>
        <i val="0"/>
      </font>
      <fill>
        <patternFill>
          <bgColor rgb="FFFFFF00"/>
        </patternFill>
      </fill>
    </dxf>
    <dxf>
      <font>
        <b/>
        <i val="0"/>
      </font>
      <fill>
        <patternFill>
          <bgColor theme="9" tint="0.59996337778862885"/>
        </patternFill>
      </fill>
    </dxf>
    <dxf>
      <font>
        <b/>
        <i val="0"/>
      </font>
      <fill>
        <patternFill>
          <bgColor rgb="FF92D050"/>
        </patternFill>
      </fill>
    </dxf>
    <dxf>
      <font>
        <b/>
        <i val="0"/>
      </font>
      <fill>
        <patternFill>
          <bgColor rgb="FFFFFF00"/>
        </patternFill>
      </fill>
    </dxf>
    <dxf>
      <font>
        <b/>
        <i val="0"/>
      </font>
      <fill>
        <patternFill>
          <bgColor theme="9" tint="0.59996337778862885"/>
        </patternFill>
      </fill>
    </dxf>
    <dxf>
      <font>
        <b/>
        <i val="0"/>
      </font>
      <fill>
        <patternFill>
          <bgColor rgb="FF92D050"/>
        </patternFill>
      </fill>
    </dxf>
    <dxf>
      <font>
        <b/>
        <i val="0"/>
      </font>
      <fill>
        <patternFill>
          <bgColor rgb="FFFFFF00"/>
        </patternFill>
      </fill>
    </dxf>
    <dxf>
      <font>
        <b/>
        <i val="0"/>
      </font>
      <fill>
        <patternFill>
          <bgColor theme="9" tint="0.59996337778862885"/>
        </patternFill>
      </fill>
    </dxf>
    <dxf>
      <font>
        <b/>
        <i val="0"/>
      </font>
      <fill>
        <patternFill>
          <bgColor rgb="FF92D050"/>
        </patternFill>
      </fill>
    </dxf>
    <dxf>
      <font>
        <b/>
        <i val="0"/>
        <color auto="1"/>
      </font>
      <fill>
        <patternFill>
          <bgColor rgb="FF92D050"/>
        </patternFill>
      </fill>
    </dxf>
    <dxf>
      <font>
        <b/>
        <i val="0"/>
      </font>
      <fill>
        <patternFill>
          <bgColor rgb="FFFFFF00"/>
        </patternFill>
      </fill>
    </dxf>
    <dxf>
      <font>
        <b/>
        <i val="0"/>
      </font>
      <fill>
        <patternFill>
          <bgColor theme="9" tint="0.599963377788628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1330921</xdr:colOff>
      <xdr:row>0</xdr:row>
      <xdr:rowOff>0</xdr:rowOff>
    </xdr:from>
    <xdr:to>
      <xdr:col>5</xdr:col>
      <xdr:colOff>296061</xdr:colOff>
      <xdr:row>2</xdr:row>
      <xdr:rowOff>545020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0521" y="0"/>
          <a:ext cx="2586881" cy="1190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104140</xdr:colOff>
      <xdr:row>0</xdr:row>
      <xdr:rowOff>15240</xdr:rowOff>
    </xdr:from>
    <xdr:to>
      <xdr:col>1</xdr:col>
      <xdr:colOff>854393</xdr:colOff>
      <xdr:row>2</xdr:row>
      <xdr:rowOff>156669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140" y="15240"/>
          <a:ext cx="1164590" cy="497029"/>
        </a:xfrm>
        <a:prstGeom prst="rect">
          <a:avLst/>
        </a:prstGeom>
      </xdr:spPr>
    </xdr:pic>
    <xdr:clientData/>
  </xdr:twoCellAnchor>
  <xdr:twoCellAnchor>
    <xdr:from>
      <xdr:col>4</xdr:col>
      <xdr:colOff>373380</xdr:colOff>
      <xdr:row>2</xdr:row>
      <xdr:rowOff>0</xdr:rowOff>
    </xdr:from>
    <xdr:to>
      <xdr:col>7</xdr:col>
      <xdr:colOff>228600</xdr:colOff>
      <xdr:row>5</xdr:row>
      <xdr:rowOff>53340</xdr:rowOff>
    </xdr:to>
    <xdr:sp macro="" textlink="">
      <xdr:nvSpPr>
        <xdr:cNvPr id="3" name="Rectangular Callout 2"/>
        <xdr:cNvSpPr/>
      </xdr:nvSpPr>
      <xdr:spPr>
        <a:xfrm>
          <a:off x="7482840" y="365760"/>
          <a:ext cx="1684020" cy="571500"/>
        </a:xfrm>
        <a:prstGeom prst="wedgeRectCallout">
          <a:avLst>
            <a:gd name="adj1" fmla="val -68548"/>
            <a:gd name="adj2" fmla="val 170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If</a:t>
          </a:r>
          <a:r>
            <a:rPr lang="en-US" sz="1100" baseline="0"/>
            <a:t> this page is part of the audit there must be a </a:t>
          </a:r>
          <a:r>
            <a:rPr lang="en-US" sz="1100" b="1" baseline="0"/>
            <a:t>1</a:t>
          </a:r>
          <a:r>
            <a:rPr lang="en-US" sz="1100" baseline="0"/>
            <a:t> in this box.</a:t>
          </a:r>
          <a:endParaRPr lang="en-US" sz="1100"/>
        </a:p>
      </xdr:txBody>
    </xdr:sp>
    <xdr:clientData/>
  </xdr:twoCellAnchor>
  <xdr:twoCellAnchor>
    <xdr:from>
      <xdr:col>4</xdr:col>
      <xdr:colOff>297180</xdr:colOff>
      <xdr:row>7</xdr:row>
      <xdr:rowOff>38100</xdr:rowOff>
    </xdr:from>
    <xdr:to>
      <xdr:col>7</xdr:col>
      <xdr:colOff>316230</xdr:colOff>
      <xdr:row>9</xdr:row>
      <xdr:rowOff>15240</xdr:rowOff>
    </xdr:to>
    <xdr:sp macro="" textlink="">
      <xdr:nvSpPr>
        <xdr:cNvPr id="6" name="Rectangular Callout 5"/>
        <xdr:cNvSpPr/>
      </xdr:nvSpPr>
      <xdr:spPr>
        <a:xfrm>
          <a:off x="7406640" y="1287780"/>
          <a:ext cx="1847850" cy="541020"/>
        </a:xfrm>
        <a:prstGeom prst="wedgeRectCallout">
          <a:avLst>
            <a:gd name="adj1" fmla="val -61761"/>
            <a:gd name="adj2" fmla="val -208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a:t>
          </a:r>
          <a:r>
            <a:rPr lang="en-US" sz="1100" baseline="0"/>
            <a:t> a "</a:t>
          </a:r>
          <a:r>
            <a:rPr lang="en-US" sz="1400" b="1" baseline="0">
              <a:solidFill>
                <a:schemeClr val="bg1"/>
              </a:solidFill>
            </a:rPr>
            <a:t>T</a:t>
          </a:r>
          <a:r>
            <a:rPr lang="en-US" sz="1100" baseline="0"/>
            <a:t>",  or "</a:t>
          </a:r>
          <a:r>
            <a:rPr lang="en-US" sz="1400" baseline="0"/>
            <a:t>F</a:t>
          </a:r>
          <a:r>
            <a:rPr lang="en-US" sz="1100" baseline="0"/>
            <a:t>",  or "</a:t>
          </a:r>
          <a:r>
            <a:rPr lang="en-US" sz="1400" b="1" baseline="0"/>
            <a:t>NA</a:t>
          </a:r>
          <a:r>
            <a:rPr lang="en-US" sz="1100" baseline="0"/>
            <a:t>" in each of these boxes.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129540</xdr:colOff>
      <xdr:row>0</xdr:row>
      <xdr:rowOff>15240</xdr:rowOff>
    </xdr:from>
    <xdr:to>
      <xdr:col>1</xdr:col>
      <xdr:colOff>817880</xdr:colOff>
      <xdr:row>2</xdr:row>
      <xdr:rowOff>156669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5240"/>
          <a:ext cx="1158240" cy="507189"/>
        </a:xfrm>
        <a:prstGeom prst="rect">
          <a:avLst/>
        </a:prstGeom>
      </xdr:spPr>
    </xdr:pic>
    <xdr:clientData/>
  </xdr:twoCellAnchor>
  <xdr:twoCellAnchor>
    <xdr:from>
      <xdr:col>4</xdr:col>
      <xdr:colOff>274320</xdr:colOff>
      <xdr:row>1</xdr:row>
      <xdr:rowOff>160020</xdr:rowOff>
    </xdr:from>
    <xdr:to>
      <xdr:col>7</xdr:col>
      <xdr:colOff>129540</xdr:colOff>
      <xdr:row>5</xdr:row>
      <xdr:rowOff>76200</xdr:rowOff>
    </xdr:to>
    <xdr:sp macro="" textlink="">
      <xdr:nvSpPr>
        <xdr:cNvPr id="4" name="Rectangular Callout 3"/>
        <xdr:cNvSpPr/>
      </xdr:nvSpPr>
      <xdr:spPr>
        <a:xfrm>
          <a:off x="6846570" y="340995"/>
          <a:ext cx="1626870" cy="659130"/>
        </a:xfrm>
        <a:prstGeom prst="wedgeRectCallout">
          <a:avLst>
            <a:gd name="adj1" fmla="val -66286"/>
            <a:gd name="adj2" fmla="val 164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If</a:t>
          </a:r>
          <a:r>
            <a:rPr lang="en-US" sz="1100" baseline="0"/>
            <a:t> this page is part of the audit there must be a </a:t>
          </a:r>
          <a:r>
            <a:rPr lang="en-US" sz="1100" b="1" baseline="0"/>
            <a:t>1</a:t>
          </a:r>
          <a:r>
            <a:rPr lang="en-US" sz="1100" baseline="0"/>
            <a:t> in this box.</a:t>
          </a:r>
          <a:endParaRPr lang="en-US" sz="1100"/>
        </a:p>
      </xdr:txBody>
    </xdr:sp>
    <xdr:clientData/>
  </xdr:twoCellAnchor>
  <xdr:twoCellAnchor>
    <xdr:from>
      <xdr:col>4</xdr:col>
      <xdr:colOff>274320</xdr:colOff>
      <xdr:row>7</xdr:row>
      <xdr:rowOff>60960</xdr:rowOff>
    </xdr:from>
    <xdr:to>
      <xdr:col>7</xdr:col>
      <xdr:colOff>293370</xdr:colOff>
      <xdr:row>8</xdr:row>
      <xdr:rowOff>144780</xdr:rowOff>
    </xdr:to>
    <xdr:sp macro="" textlink="">
      <xdr:nvSpPr>
        <xdr:cNvPr id="5" name="Rectangular Callout 4"/>
        <xdr:cNvSpPr/>
      </xdr:nvSpPr>
      <xdr:spPr>
        <a:xfrm>
          <a:off x="7033260" y="1341120"/>
          <a:ext cx="1847850" cy="541020"/>
        </a:xfrm>
        <a:prstGeom prst="wedgeRectCallout">
          <a:avLst>
            <a:gd name="adj1" fmla="val -61761"/>
            <a:gd name="adj2" fmla="val -208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a:t>
          </a:r>
          <a:r>
            <a:rPr lang="en-US" sz="1100" baseline="0"/>
            <a:t> a "</a:t>
          </a:r>
          <a:r>
            <a:rPr lang="en-US" sz="1400" b="1" baseline="0">
              <a:solidFill>
                <a:schemeClr val="bg1"/>
              </a:solidFill>
            </a:rPr>
            <a:t>T</a:t>
          </a:r>
          <a:r>
            <a:rPr lang="en-US" sz="1100" baseline="0"/>
            <a:t>",  or "</a:t>
          </a:r>
          <a:r>
            <a:rPr lang="en-US" sz="1400" baseline="0"/>
            <a:t>F</a:t>
          </a:r>
          <a:r>
            <a:rPr lang="en-US" sz="1100" baseline="0"/>
            <a:t>",  or "</a:t>
          </a:r>
          <a:r>
            <a:rPr lang="en-US" sz="1400" b="1" baseline="0"/>
            <a:t>NA</a:t>
          </a:r>
          <a:r>
            <a:rPr lang="en-US" sz="1100" baseline="0"/>
            <a:t>" in each of these boxes.</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129540</xdr:colOff>
      <xdr:row>0</xdr:row>
      <xdr:rowOff>15240</xdr:rowOff>
    </xdr:from>
    <xdr:to>
      <xdr:col>1</xdr:col>
      <xdr:colOff>887730</xdr:colOff>
      <xdr:row>2</xdr:row>
      <xdr:rowOff>156669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5240"/>
          <a:ext cx="1158240" cy="507189"/>
        </a:xfrm>
        <a:prstGeom prst="rect">
          <a:avLst/>
        </a:prstGeom>
      </xdr:spPr>
    </xdr:pic>
    <xdr:clientData/>
  </xdr:twoCellAnchor>
  <xdr:twoCellAnchor>
    <xdr:from>
      <xdr:col>4</xdr:col>
      <xdr:colOff>342900</xdr:colOff>
      <xdr:row>2</xdr:row>
      <xdr:rowOff>15240</xdr:rowOff>
    </xdr:from>
    <xdr:to>
      <xdr:col>7</xdr:col>
      <xdr:colOff>198120</xdr:colOff>
      <xdr:row>5</xdr:row>
      <xdr:rowOff>60960</xdr:rowOff>
    </xdr:to>
    <xdr:sp macro="" textlink="">
      <xdr:nvSpPr>
        <xdr:cNvPr id="3" name="Rectangular Callout 2"/>
        <xdr:cNvSpPr/>
      </xdr:nvSpPr>
      <xdr:spPr>
        <a:xfrm>
          <a:off x="7444740" y="381000"/>
          <a:ext cx="1684020" cy="624840"/>
        </a:xfrm>
        <a:prstGeom prst="wedgeRectCallout">
          <a:avLst>
            <a:gd name="adj1" fmla="val -66738"/>
            <a:gd name="adj2" fmla="val 163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If</a:t>
          </a:r>
          <a:r>
            <a:rPr lang="en-US" sz="1100" baseline="0"/>
            <a:t> this page is part of the audit there must be a </a:t>
          </a:r>
          <a:r>
            <a:rPr lang="en-US" sz="1100" b="1" baseline="0"/>
            <a:t>1</a:t>
          </a:r>
          <a:r>
            <a:rPr lang="en-US" sz="1100" baseline="0"/>
            <a:t> in this box.</a:t>
          </a:r>
          <a:endParaRPr lang="en-US" sz="1100"/>
        </a:p>
      </xdr:txBody>
    </xdr:sp>
    <xdr:clientData/>
  </xdr:twoCellAnchor>
  <xdr:twoCellAnchor>
    <xdr:from>
      <xdr:col>4</xdr:col>
      <xdr:colOff>281940</xdr:colOff>
      <xdr:row>7</xdr:row>
      <xdr:rowOff>15240</xdr:rowOff>
    </xdr:from>
    <xdr:to>
      <xdr:col>7</xdr:col>
      <xdr:colOff>300990</xdr:colOff>
      <xdr:row>8</xdr:row>
      <xdr:rowOff>236220</xdr:rowOff>
    </xdr:to>
    <xdr:sp macro="" textlink="">
      <xdr:nvSpPr>
        <xdr:cNvPr id="7" name="Rectangular Callout 6"/>
        <xdr:cNvSpPr/>
      </xdr:nvSpPr>
      <xdr:spPr>
        <a:xfrm>
          <a:off x="7383780" y="1455420"/>
          <a:ext cx="1847850" cy="541020"/>
        </a:xfrm>
        <a:prstGeom prst="wedgeRectCallout">
          <a:avLst>
            <a:gd name="adj1" fmla="val -61761"/>
            <a:gd name="adj2" fmla="val -208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a:t>
          </a:r>
          <a:r>
            <a:rPr lang="en-US" sz="1100" baseline="0"/>
            <a:t> a "</a:t>
          </a:r>
          <a:r>
            <a:rPr lang="en-US" sz="1400" b="1" baseline="0">
              <a:solidFill>
                <a:schemeClr val="bg1"/>
              </a:solidFill>
            </a:rPr>
            <a:t>T</a:t>
          </a:r>
          <a:r>
            <a:rPr lang="en-US" sz="1100" baseline="0"/>
            <a:t>",  or "</a:t>
          </a:r>
          <a:r>
            <a:rPr lang="en-US" sz="1400" baseline="0"/>
            <a:t>F</a:t>
          </a:r>
          <a:r>
            <a:rPr lang="en-US" sz="1100" baseline="0"/>
            <a:t>",  or "</a:t>
          </a:r>
          <a:r>
            <a:rPr lang="en-US" sz="1400" b="1" baseline="0"/>
            <a:t>NA</a:t>
          </a:r>
          <a:r>
            <a:rPr lang="en-US" sz="1100" baseline="0"/>
            <a:t>" in each of these boxes.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129540</xdr:colOff>
      <xdr:row>0</xdr:row>
      <xdr:rowOff>15240</xdr:rowOff>
    </xdr:from>
    <xdr:to>
      <xdr:col>1</xdr:col>
      <xdr:colOff>826672</xdr:colOff>
      <xdr:row>2</xdr:row>
      <xdr:rowOff>156669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5240"/>
          <a:ext cx="1158240" cy="507189"/>
        </a:xfrm>
        <a:prstGeom prst="rect">
          <a:avLst/>
        </a:prstGeom>
      </xdr:spPr>
    </xdr:pic>
    <xdr:clientData/>
  </xdr:twoCellAnchor>
  <xdr:twoCellAnchor>
    <xdr:from>
      <xdr:col>4</xdr:col>
      <xdr:colOff>358140</xdr:colOff>
      <xdr:row>2</xdr:row>
      <xdr:rowOff>60960</xdr:rowOff>
    </xdr:from>
    <xdr:to>
      <xdr:col>7</xdr:col>
      <xdr:colOff>213360</xdr:colOff>
      <xdr:row>5</xdr:row>
      <xdr:rowOff>106680</xdr:rowOff>
    </xdr:to>
    <xdr:sp macro="" textlink="">
      <xdr:nvSpPr>
        <xdr:cNvPr id="5" name="Rectangular Callout 4"/>
        <xdr:cNvSpPr/>
      </xdr:nvSpPr>
      <xdr:spPr>
        <a:xfrm>
          <a:off x="7315200" y="426720"/>
          <a:ext cx="1684020" cy="632460"/>
        </a:xfrm>
        <a:prstGeom prst="wedgeRectCallout">
          <a:avLst>
            <a:gd name="adj1" fmla="val -68548"/>
            <a:gd name="adj2" fmla="val 115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If</a:t>
          </a:r>
          <a:r>
            <a:rPr lang="en-US" sz="1100" baseline="0"/>
            <a:t> this page is part of the audit there must be a </a:t>
          </a:r>
          <a:r>
            <a:rPr lang="en-US" sz="1100" b="1" baseline="0"/>
            <a:t>1</a:t>
          </a:r>
          <a:r>
            <a:rPr lang="en-US" sz="1100" baseline="0"/>
            <a:t> in this box.</a:t>
          </a:r>
          <a:endParaRPr lang="en-US" sz="1100"/>
        </a:p>
      </xdr:txBody>
    </xdr:sp>
    <xdr:clientData/>
  </xdr:twoCellAnchor>
  <xdr:twoCellAnchor>
    <xdr:from>
      <xdr:col>4</xdr:col>
      <xdr:colOff>281940</xdr:colOff>
      <xdr:row>7</xdr:row>
      <xdr:rowOff>60960</xdr:rowOff>
    </xdr:from>
    <xdr:to>
      <xdr:col>7</xdr:col>
      <xdr:colOff>300990</xdr:colOff>
      <xdr:row>8</xdr:row>
      <xdr:rowOff>167640</xdr:rowOff>
    </xdr:to>
    <xdr:sp macro="" textlink="">
      <xdr:nvSpPr>
        <xdr:cNvPr id="8" name="Rectangular Callout 7"/>
        <xdr:cNvSpPr/>
      </xdr:nvSpPr>
      <xdr:spPr>
        <a:xfrm>
          <a:off x="7239000" y="1371600"/>
          <a:ext cx="1847850" cy="541020"/>
        </a:xfrm>
        <a:prstGeom prst="wedgeRectCallout">
          <a:avLst>
            <a:gd name="adj1" fmla="val -61761"/>
            <a:gd name="adj2" fmla="val -208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a:t>
          </a:r>
          <a:r>
            <a:rPr lang="en-US" sz="1100" baseline="0"/>
            <a:t> a "</a:t>
          </a:r>
          <a:r>
            <a:rPr lang="en-US" sz="1400" b="1" baseline="0">
              <a:solidFill>
                <a:schemeClr val="bg1"/>
              </a:solidFill>
            </a:rPr>
            <a:t>T</a:t>
          </a:r>
          <a:r>
            <a:rPr lang="en-US" sz="1100" baseline="0"/>
            <a:t>",  or "</a:t>
          </a:r>
          <a:r>
            <a:rPr lang="en-US" sz="1400" baseline="0"/>
            <a:t>F</a:t>
          </a:r>
          <a:r>
            <a:rPr lang="en-US" sz="1100" baseline="0"/>
            <a:t>",  or "</a:t>
          </a:r>
          <a:r>
            <a:rPr lang="en-US" sz="1400" b="1" baseline="0"/>
            <a:t>NA</a:t>
          </a:r>
          <a:r>
            <a:rPr lang="en-US" sz="1100" baseline="0"/>
            <a:t>" in each of these boxes.</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129540</xdr:colOff>
      <xdr:row>0</xdr:row>
      <xdr:rowOff>15240</xdr:rowOff>
    </xdr:from>
    <xdr:to>
      <xdr:col>1</xdr:col>
      <xdr:colOff>826672</xdr:colOff>
      <xdr:row>2</xdr:row>
      <xdr:rowOff>156669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540" y="15240"/>
          <a:ext cx="1144807" cy="503379"/>
        </a:xfrm>
        <a:prstGeom prst="rect">
          <a:avLst/>
        </a:prstGeom>
      </xdr:spPr>
    </xdr:pic>
    <xdr:clientData/>
  </xdr:twoCellAnchor>
  <xdr:twoCellAnchor>
    <xdr:from>
      <xdr:col>4</xdr:col>
      <xdr:colOff>327660</xdr:colOff>
      <xdr:row>3</xdr:row>
      <xdr:rowOff>0</xdr:rowOff>
    </xdr:from>
    <xdr:to>
      <xdr:col>7</xdr:col>
      <xdr:colOff>182880</xdr:colOff>
      <xdr:row>5</xdr:row>
      <xdr:rowOff>123825</xdr:rowOff>
    </xdr:to>
    <xdr:sp macro="" textlink="">
      <xdr:nvSpPr>
        <xdr:cNvPr id="3" name="Rectangular Callout 2"/>
        <xdr:cNvSpPr/>
      </xdr:nvSpPr>
      <xdr:spPr>
        <a:xfrm>
          <a:off x="7385685" y="542925"/>
          <a:ext cx="1626870" cy="628650"/>
        </a:xfrm>
        <a:prstGeom prst="wedgeRectCallout">
          <a:avLst>
            <a:gd name="adj1" fmla="val -68548"/>
            <a:gd name="adj2" fmla="val 115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If</a:t>
          </a:r>
          <a:r>
            <a:rPr lang="en-US" sz="1100" baseline="0"/>
            <a:t> this page is part of the audit there must be a </a:t>
          </a:r>
          <a:r>
            <a:rPr lang="en-US" sz="1100" b="1" baseline="0"/>
            <a:t>1</a:t>
          </a:r>
          <a:r>
            <a:rPr lang="en-US" sz="1100" baseline="0"/>
            <a:t> in this box.</a:t>
          </a:r>
          <a:endParaRPr lang="en-US" sz="1100"/>
        </a:p>
      </xdr:txBody>
    </xdr:sp>
    <xdr:clientData/>
  </xdr:twoCellAnchor>
  <xdr:twoCellAnchor>
    <xdr:from>
      <xdr:col>4</xdr:col>
      <xdr:colOff>281940</xdr:colOff>
      <xdr:row>7</xdr:row>
      <xdr:rowOff>30480</xdr:rowOff>
    </xdr:from>
    <xdr:to>
      <xdr:col>7</xdr:col>
      <xdr:colOff>300990</xdr:colOff>
      <xdr:row>8</xdr:row>
      <xdr:rowOff>205740</xdr:rowOff>
    </xdr:to>
    <xdr:sp macro="" textlink="">
      <xdr:nvSpPr>
        <xdr:cNvPr id="7" name="Rectangular Callout 6"/>
        <xdr:cNvSpPr/>
      </xdr:nvSpPr>
      <xdr:spPr>
        <a:xfrm>
          <a:off x="7536180" y="1447800"/>
          <a:ext cx="1847850" cy="541020"/>
        </a:xfrm>
        <a:prstGeom prst="wedgeRectCallout">
          <a:avLst>
            <a:gd name="adj1" fmla="val -61761"/>
            <a:gd name="adj2" fmla="val -208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a:t>
          </a:r>
          <a:r>
            <a:rPr lang="en-US" sz="1100" baseline="0"/>
            <a:t> a "</a:t>
          </a:r>
          <a:r>
            <a:rPr lang="en-US" sz="1400" b="1" baseline="0">
              <a:solidFill>
                <a:schemeClr val="bg1"/>
              </a:solidFill>
            </a:rPr>
            <a:t>T</a:t>
          </a:r>
          <a:r>
            <a:rPr lang="en-US" sz="1100" baseline="0"/>
            <a:t>",  or "</a:t>
          </a:r>
          <a:r>
            <a:rPr lang="en-US" sz="1400" baseline="0"/>
            <a:t>F</a:t>
          </a:r>
          <a:r>
            <a:rPr lang="en-US" sz="1100" baseline="0"/>
            <a:t>",  or "</a:t>
          </a:r>
          <a:r>
            <a:rPr lang="en-US" sz="1400" b="1" baseline="0"/>
            <a:t>NA</a:t>
          </a:r>
          <a:r>
            <a:rPr lang="en-US" sz="1100" baseline="0"/>
            <a:t>" in each of these boxes.</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104140</xdr:colOff>
      <xdr:row>0</xdr:row>
      <xdr:rowOff>15240</xdr:rowOff>
    </xdr:from>
    <xdr:to>
      <xdr:col>1</xdr:col>
      <xdr:colOff>932180</xdr:colOff>
      <xdr:row>2</xdr:row>
      <xdr:rowOff>143969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140" y="15240"/>
          <a:ext cx="1164590" cy="497029"/>
        </a:xfrm>
        <a:prstGeom prst="rect">
          <a:avLst/>
        </a:prstGeom>
      </xdr:spPr>
    </xdr:pic>
    <xdr:clientData/>
  </xdr:twoCellAnchor>
  <xdr:twoCellAnchor>
    <xdr:from>
      <xdr:col>4</xdr:col>
      <xdr:colOff>358140</xdr:colOff>
      <xdr:row>2</xdr:row>
      <xdr:rowOff>30480</xdr:rowOff>
    </xdr:from>
    <xdr:to>
      <xdr:col>7</xdr:col>
      <xdr:colOff>213360</xdr:colOff>
      <xdr:row>5</xdr:row>
      <xdr:rowOff>30480</xdr:rowOff>
    </xdr:to>
    <xdr:sp macro="" textlink="">
      <xdr:nvSpPr>
        <xdr:cNvPr id="3" name="Rectangular Callout 2"/>
        <xdr:cNvSpPr/>
      </xdr:nvSpPr>
      <xdr:spPr>
        <a:xfrm>
          <a:off x="6880860" y="396240"/>
          <a:ext cx="1684020" cy="640080"/>
        </a:xfrm>
        <a:prstGeom prst="wedgeRectCallout">
          <a:avLst>
            <a:gd name="adj1" fmla="val -68548"/>
            <a:gd name="adj2" fmla="val 170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If</a:t>
          </a:r>
          <a:r>
            <a:rPr lang="en-US" sz="1100" baseline="0"/>
            <a:t> this page is part of the audit there must be a </a:t>
          </a:r>
          <a:r>
            <a:rPr lang="en-US" sz="1100" b="1" baseline="0"/>
            <a:t>1</a:t>
          </a:r>
          <a:r>
            <a:rPr lang="en-US" sz="1100" baseline="0"/>
            <a:t> in this box.</a:t>
          </a:r>
          <a:endParaRPr lang="en-US" sz="1100"/>
        </a:p>
      </xdr:txBody>
    </xdr:sp>
    <xdr:clientData/>
  </xdr:twoCellAnchor>
  <xdr:twoCellAnchor>
    <xdr:from>
      <xdr:col>4</xdr:col>
      <xdr:colOff>289560</xdr:colOff>
      <xdr:row>7</xdr:row>
      <xdr:rowOff>20955</xdr:rowOff>
    </xdr:from>
    <xdr:to>
      <xdr:col>7</xdr:col>
      <xdr:colOff>308610</xdr:colOff>
      <xdr:row>8</xdr:row>
      <xdr:rowOff>196215</xdr:rowOff>
    </xdr:to>
    <xdr:sp macro="" textlink="">
      <xdr:nvSpPr>
        <xdr:cNvPr id="7" name="Rectangular Callout 6"/>
        <xdr:cNvSpPr/>
      </xdr:nvSpPr>
      <xdr:spPr>
        <a:xfrm>
          <a:off x="6812280" y="1369695"/>
          <a:ext cx="1847850" cy="541020"/>
        </a:xfrm>
        <a:prstGeom prst="wedgeRectCallout">
          <a:avLst>
            <a:gd name="adj1" fmla="val -61761"/>
            <a:gd name="adj2" fmla="val -208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a:t>
          </a:r>
          <a:r>
            <a:rPr lang="en-US" sz="1100" baseline="0"/>
            <a:t> a "</a:t>
          </a:r>
          <a:r>
            <a:rPr lang="en-US" sz="1400" b="1" baseline="0">
              <a:solidFill>
                <a:schemeClr val="bg1"/>
              </a:solidFill>
            </a:rPr>
            <a:t>T</a:t>
          </a:r>
          <a:r>
            <a:rPr lang="en-US" sz="1100" baseline="0"/>
            <a:t>",  or "</a:t>
          </a:r>
          <a:r>
            <a:rPr lang="en-US" sz="1400" baseline="0"/>
            <a:t>F</a:t>
          </a:r>
          <a:r>
            <a:rPr lang="en-US" sz="1100" baseline="0"/>
            <a:t>",  or "</a:t>
          </a:r>
          <a:r>
            <a:rPr lang="en-US" sz="1400" b="1" baseline="0"/>
            <a:t>NA</a:t>
          </a:r>
          <a:r>
            <a:rPr lang="en-US" sz="1100" baseline="0"/>
            <a:t>" in each of these boxes.</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104140</xdr:colOff>
      <xdr:row>0</xdr:row>
      <xdr:rowOff>15240</xdr:rowOff>
    </xdr:from>
    <xdr:to>
      <xdr:col>1</xdr:col>
      <xdr:colOff>532130</xdr:colOff>
      <xdr:row>2</xdr:row>
      <xdr:rowOff>131269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140" y="15240"/>
          <a:ext cx="1164590" cy="484329"/>
        </a:xfrm>
        <a:prstGeom prst="rect">
          <a:avLst/>
        </a:prstGeom>
      </xdr:spPr>
    </xdr:pic>
    <xdr:clientData/>
  </xdr:twoCellAnchor>
  <xdr:twoCellAnchor>
    <xdr:from>
      <xdr:col>4</xdr:col>
      <xdr:colOff>365760</xdr:colOff>
      <xdr:row>2</xdr:row>
      <xdr:rowOff>68580</xdr:rowOff>
    </xdr:from>
    <xdr:to>
      <xdr:col>7</xdr:col>
      <xdr:colOff>220980</xdr:colOff>
      <xdr:row>4</xdr:row>
      <xdr:rowOff>487680</xdr:rowOff>
    </xdr:to>
    <xdr:sp macro="" textlink="">
      <xdr:nvSpPr>
        <xdr:cNvPr id="3" name="Rectangular Callout 2"/>
        <xdr:cNvSpPr/>
      </xdr:nvSpPr>
      <xdr:spPr>
        <a:xfrm>
          <a:off x="7025640" y="434340"/>
          <a:ext cx="1684020" cy="670560"/>
        </a:xfrm>
        <a:prstGeom prst="wedgeRectCallout">
          <a:avLst>
            <a:gd name="adj1" fmla="val -68548"/>
            <a:gd name="adj2" fmla="val 170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If</a:t>
          </a:r>
          <a:r>
            <a:rPr lang="en-US" sz="1100" baseline="0"/>
            <a:t> this page is part of the audit there must be a </a:t>
          </a:r>
          <a:r>
            <a:rPr lang="en-US" sz="1100" b="1" baseline="0"/>
            <a:t>1</a:t>
          </a:r>
          <a:r>
            <a:rPr lang="en-US" sz="1100" baseline="0"/>
            <a:t> in this box.</a:t>
          </a:r>
          <a:endParaRPr lang="en-US" sz="1100"/>
        </a:p>
      </xdr:txBody>
    </xdr:sp>
    <xdr:clientData/>
  </xdr:twoCellAnchor>
  <xdr:twoCellAnchor>
    <xdr:from>
      <xdr:col>4</xdr:col>
      <xdr:colOff>342900</xdr:colOff>
      <xdr:row>6</xdr:row>
      <xdr:rowOff>99060</xdr:rowOff>
    </xdr:from>
    <xdr:to>
      <xdr:col>7</xdr:col>
      <xdr:colOff>361950</xdr:colOff>
      <xdr:row>8</xdr:row>
      <xdr:rowOff>91440</xdr:rowOff>
    </xdr:to>
    <xdr:sp macro="" textlink="">
      <xdr:nvSpPr>
        <xdr:cNvPr id="6" name="Rectangular Callout 5"/>
        <xdr:cNvSpPr/>
      </xdr:nvSpPr>
      <xdr:spPr>
        <a:xfrm>
          <a:off x="7002780" y="1440180"/>
          <a:ext cx="1847850" cy="541020"/>
        </a:xfrm>
        <a:prstGeom prst="wedgeRectCallout">
          <a:avLst>
            <a:gd name="adj1" fmla="val -61761"/>
            <a:gd name="adj2" fmla="val -208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a:t>
          </a:r>
          <a:r>
            <a:rPr lang="en-US" sz="1100" baseline="0"/>
            <a:t> a "</a:t>
          </a:r>
          <a:r>
            <a:rPr lang="en-US" sz="1400" b="1" baseline="0">
              <a:solidFill>
                <a:schemeClr val="bg1"/>
              </a:solidFill>
            </a:rPr>
            <a:t>T</a:t>
          </a:r>
          <a:r>
            <a:rPr lang="en-US" sz="1100" baseline="0"/>
            <a:t>",  or "</a:t>
          </a:r>
          <a:r>
            <a:rPr lang="en-US" sz="1400" baseline="0"/>
            <a:t>F</a:t>
          </a:r>
          <a:r>
            <a:rPr lang="en-US" sz="1100" baseline="0"/>
            <a:t>",  or "</a:t>
          </a:r>
          <a:r>
            <a:rPr lang="en-US" sz="1400" b="1" baseline="0"/>
            <a:t>NA</a:t>
          </a:r>
          <a:r>
            <a:rPr lang="en-US" sz="1100" baseline="0"/>
            <a:t>" in each of these boxes.</a:t>
          </a: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104140</xdr:colOff>
      <xdr:row>0</xdr:row>
      <xdr:rowOff>15240</xdr:rowOff>
    </xdr:from>
    <xdr:to>
      <xdr:col>1</xdr:col>
      <xdr:colOff>659130</xdr:colOff>
      <xdr:row>2</xdr:row>
      <xdr:rowOff>118569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140" y="15240"/>
          <a:ext cx="1164590" cy="471629"/>
        </a:xfrm>
        <a:prstGeom prst="rect">
          <a:avLst/>
        </a:prstGeom>
      </xdr:spPr>
    </xdr:pic>
    <xdr:clientData/>
  </xdr:twoCellAnchor>
  <xdr:twoCellAnchor>
    <xdr:from>
      <xdr:col>4</xdr:col>
      <xdr:colOff>342900</xdr:colOff>
      <xdr:row>1</xdr:row>
      <xdr:rowOff>99061</xdr:rowOff>
    </xdr:from>
    <xdr:to>
      <xdr:col>7</xdr:col>
      <xdr:colOff>198120</xdr:colOff>
      <xdr:row>4</xdr:row>
      <xdr:rowOff>409576</xdr:rowOff>
    </xdr:to>
    <xdr:sp macro="" textlink="">
      <xdr:nvSpPr>
        <xdr:cNvPr id="3" name="Rectangular Callout 2"/>
        <xdr:cNvSpPr/>
      </xdr:nvSpPr>
      <xdr:spPr>
        <a:xfrm>
          <a:off x="6296025" y="280036"/>
          <a:ext cx="1684020" cy="739140"/>
        </a:xfrm>
        <a:prstGeom prst="wedgeRectCallout">
          <a:avLst>
            <a:gd name="adj1" fmla="val -68548"/>
            <a:gd name="adj2" fmla="val 170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If</a:t>
          </a:r>
          <a:r>
            <a:rPr lang="en-US" sz="1100" baseline="0"/>
            <a:t> this page is part of the audit there must be a </a:t>
          </a:r>
          <a:r>
            <a:rPr lang="en-US" sz="1100" b="1" baseline="0"/>
            <a:t>1</a:t>
          </a:r>
          <a:r>
            <a:rPr lang="en-US" sz="1100" baseline="0"/>
            <a:t> in this box.</a:t>
          </a:r>
          <a:endParaRPr lang="en-US" sz="1100"/>
        </a:p>
      </xdr:txBody>
    </xdr:sp>
    <xdr:clientData/>
  </xdr:twoCellAnchor>
  <xdr:twoCellAnchor>
    <xdr:from>
      <xdr:col>4</xdr:col>
      <xdr:colOff>281940</xdr:colOff>
      <xdr:row>7</xdr:row>
      <xdr:rowOff>0</xdr:rowOff>
    </xdr:from>
    <xdr:to>
      <xdr:col>7</xdr:col>
      <xdr:colOff>300990</xdr:colOff>
      <xdr:row>7</xdr:row>
      <xdr:rowOff>541020</xdr:rowOff>
    </xdr:to>
    <xdr:sp macro="" textlink="">
      <xdr:nvSpPr>
        <xdr:cNvPr id="6" name="Rectangular Callout 5"/>
        <xdr:cNvSpPr/>
      </xdr:nvSpPr>
      <xdr:spPr>
        <a:xfrm>
          <a:off x="6385560" y="1516380"/>
          <a:ext cx="1847850" cy="541020"/>
        </a:xfrm>
        <a:prstGeom prst="wedgeRectCallout">
          <a:avLst>
            <a:gd name="adj1" fmla="val -61761"/>
            <a:gd name="adj2" fmla="val -208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a:t>
          </a:r>
          <a:r>
            <a:rPr lang="en-US" sz="1100" baseline="0"/>
            <a:t> a "</a:t>
          </a:r>
          <a:r>
            <a:rPr lang="en-US" sz="1400" b="1" baseline="0">
              <a:solidFill>
                <a:schemeClr val="bg1"/>
              </a:solidFill>
            </a:rPr>
            <a:t>T</a:t>
          </a:r>
          <a:r>
            <a:rPr lang="en-US" sz="1100" baseline="0"/>
            <a:t>",  or "</a:t>
          </a:r>
          <a:r>
            <a:rPr lang="en-US" sz="1400" baseline="0"/>
            <a:t>F</a:t>
          </a:r>
          <a:r>
            <a:rPr lang="en-US" sz="1100" baseline="0"/>
            <a:t>",  or "</a:t>
          </a:r>
          <a:r>
            <a:rPr lang="en-US" sz="1400" b="1" baseline="0"/>
            <a:t>NA</a:t>
          </a:r>
          <a:r>
            <a:rPr lang="en-US" sz="1100" baseline="0"/>
            <a:t>" in each of these boxes.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
  <sheetViews>
    <sheetView tabSelected="1" workbookViewId="0">
      <selection activeCell="B1" sqref="B1"/>
    </sheetView>
  </sheetViews>
  <sheetFormatPr defaultRowHeight="14.5" x14ac:dyDescent="0.35"/>
  <cols>
    <col min="1" max="1" width="90.36328125" customWidth="1"/>
  </cols>
  <sheetData>
    <row r="1" spans="1:27" ht="18.5" x14ac:dyDescent="0.35">
      <c r="A1" s="17" t="s">
        <v>199</v>
      </c>
    </row>
    <row r="2" spans="1:27" ht="18.5" x14ac:dyDescent="0.35">
      <c r="A2" s="15"/>
    </row>
    <row r="3" spans="1:27" x14ac:dyDescent="0.35">
      <c r="A3" s="16" t="s">
        <v>200</v>
      </c>
    </row>
    <row r="4" spans="1:27" ht="10.25" customHeight="1" x14ac:dyDescent="0.35">
      <c r="A4" s="106"/>
    </row>
    <row r="5" spans="1:27" ht="43.5" x14ac:dyDescent="0.35">
      <c r="A5" s="16" t="s">
        <v>201</v>
      </c>
    </row>
    <row r="6" spans="1:27" ht="10.25" customHeight="1" x14ac:dyDescent="0.35">
      <c r="A6" s="16"/>
    </row>
    <row r="7" spans="1:27" x14ac:dyDescent="0.35">
      <c r="A7" s="16" t="s">
        <v>202</v>
      </c>
      <c r="AA7" t="s">
        <v>226</v>
      </c>
    </row>
    <row r="8" spans="1:27" ht="10.25" customHeight="1" x14ac:dyDescent="0.35">
      <c r="A8" s="106"/>
      <c r="AA8" t="s">
        <v>227</v>
      </c>
    </row>
    <row r="9" spans="1:27" ht="29" x14ac:dyDescent="0.35">
      <c r="A9" s="16" t="s">
        <v>203</v>
      </c>
      <c r="AA9" t="s">
        <v>31</v>
      </c>
    </row>
    <row r="10" spans="1:27" ht="10.25" customHeight="1" x14ac:dyDescent="0.35">
      <c r="A10" s="16"/>
    </row>
    <row r="11" spans="1:27" ht="43.5" x14ac:dyDescent="0.35">
      <c r="A11" s="16" t="s">
        <v>234</v>
      </c>
    </row>
    <row r="12" spans="1:27" ht="10.25" customHeight="1" x14ac:dyDescent="0.35">
      <c r="A12" s="16"/>
    </row>
    <row r="13" spans="1:27" x14ac:dyDescent="0.35">
      <c r="A13" s="16" t="s">
        <v>204</v>
      </c>
    </row>
    <row r="14" spans="1:27" ht="10.25" customHeight="1" x14ac:dyDescent="0.35">
      <c r="A14" s="16"/>
    </row>
    <row r="15" spans="1:27" ht="10.25" customHeight="1" x14ac:dyDescent="0.35"/>
    <row r="16" spans="1:27" x14ac:dyDescent="0.35">
      <c r="A16" s="59" t="s">
        <v>46</v>
      </c>
    </row>
  </sheetData>
  <sheetProtection sheet="1" objects="1" scenarios="1" selectLockedCells="1" selectUnlockedCells="1"/>
  <printOptions horizontalCentered="1"/>
  <pageMargins left="0.25" right="0.25" top="0.75" bottom="0.75" header="0.3" footer="0.3"/>
  <pageSetup orientation="portrait" horizont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selection activeCell="D5" sqref="D5"/>
    </sheetView>
  </sheetViews>
  <sheetFormatPr defaultRowHeight="14.5" x14ac:dyDescent="0.35"/>
  <cols>
    <col min="2" max="2" width="17" style="55" customWidth="1"/>
    <col min="3" max="3" width="54.453125" customWidth="1"/>
    <col min="4" max="4" width="8.6328125" customWidth="1"/>
  </cols>
  <sheetData>
    <row r="1" spans="1:10" s="1" customFormat="1" ht="14.4" customHeight="1" x14ac:dyDescent="0.35">
      <c r="A1" s="21"/>
      <c r="B1" s="138" t="s">
        <v>42</v>
      </c>
      <c r="C1" s="138"/>
      <c r="D1" s="63" t="s">
        <v>230</v>
      </c>
    </row>
    <row r="2" spans="1:10" s="1" customFormat="1" ht="14.4" customHeight="1" x14ac:dyDescent="0.35">
      <c r="A2" s="21"/>
      <c r="B2" s="138"/>
      <c r="C2" s="138"/>
      <c r="D2" s="63" t="s">
        <v>231</v>
      </c>
    </row>
    <row r="3" spans="1:10" s="1" customFormat="1" ht="14.4" customHeight="1" x14ac:dyDescent="0.35">
      <c r="A3" s="21"/>
      <c r="B3" s="44"/>
      <c r="C3" s="12"/>
      <c r="D3" s="63" t="s">
        <v>209</v>
      </c>
    </row>
    <row r="4" spans="1:10" s="1" customFormat="1" ht="5.4" customHeight="1" x14ac:dyDescent="0.35">
      <c r="A4" s="21"/>
      <c r="B4" s="44"/>
      <c r="C4" s="12"/>
      <c r="D4" s="11"/>
    </row>
    <row r="5" spans="1:10" s="1" customFormat="1" ht="42" x14ac:dyDescent="0.5">
      <c r="A5" s="27">
        <v>8</v>
      </c>
      <c r="B5" s="54" t="s">
        <v>182</v>
      </c>
      <c r="C5" s="29" t="s">
        <v>43</v>
      </c>
      <c r="D5" s="60"/>
    </row>
    <row r="6" spans="1:10" s="1" customFormat="1" x14ac:dyDescent="0.35">
      <c r="A6" s="18"/>
      <c r="B6" s="18"/>
      <c r="C6" s="18"/>
      <c r="D6" s="18"/>
    </row>
    <row r="7" spans="1:10" s="6" customFormat="1" x14ac:dyDescent="0.35">
      <c r="A7" s="18"/>
      <c r="B7" s="18"/>
      <c r="C7" s="18"/>
      <c r="D7" s="25" t="s">
        <v>30</v>
      </c>
    </row>
    <row r="8" spans="1:10" s="1" customFormat="1" ht="29" x14ac:dyDescent="0.35">
      <c r="A8" s="23">
        <f>A5+0.01</f>
        <v>8.01</v>
      </c>
      <c r="B8" s="42" t="s">
        <v>182</v>
      </c>
      <c r="C8" s="32" t="s">
        <v>213</v>
      </c>
      <c r="D8" s="68"/>
      <c r="G8" s="20"/>
      <c r="H8" s="20"/>
      <c r="I8" s="4"/>
      <c r="J8" s="18"/>
    </row>
    <row r="9" spans="1:10" s="1" customFormat="1" ht="43.5" customHeight="1" x14ac:dyDescent="0.35">
      <c r="A9" s="23">
        <f>A8+0.01</f>
        <v>8.02</v>
      </c>
      <c r="B9" s="42" t="s">
        <v>182</v>
      </c>
      <c r="C9" s="43" t="s">
        <v>214</v>
      </c>
      <c r="D9" s="68"/>
      <c r="G9" s="20"/>
      <c r="H9" s="20"/>
      <c r="I9" s="4"/>
      <c r="J9" s="18"/>
    </row>
    <row r="10" spans="1:10" s="1" customFormat="1" ht="33.75" customHeight="1" x14ac:dyDescent="0.35">
      <c r="A10" s="23">
        <f>A9+0.01</f>
        <v>8.0299999999999994</v>
      </c>
      <c r="B10" s="42" t="s">
        <v>183</v>
      </c>
      <c r="C10" s="32" t="s">
        <v>184</v>
      </c>
      <c r="D10" s="68"/>
      <c r="G10" s="20"/>
      <c r="H10" s="20"/>
      <c r="I10" s="4"/>
      <c r="J10" s="18"/>
    </row>
    <row r="11" spans="1:10" s="1" customFormat="1" ht="33.75" customHeight="1" x14ac:dyDescent="0.35">
      <c r="A11" s="23">
        <f t="shared" ref="A11:A16" si="0">A10+0.01</f>
        <v>8.0399999999999991</v>
      </c>
      <c r="B11" s="42" t="s">
        <v>224</v>
      </c>
      <c r="C11" s="43" t="s">
        <v>225</v>
      </c>
      <c r="D11" s="68"/>
      <c r="G11" s="20"/>
      <c r="H11" s="20"/>
      <c r="I11" s="4"/>
      <c r="J11" s="18"/>
    </row>
    <row r="12" spans="1:10" s="1" customFormat="1" ht="29" x14ac:dyDescent="0.35">
      <c r="A12" s="23">
        <f t="shared" si="0"/>
        <v>8.0499999999999989</v>
      </c>
      <c r="B12" s="42" t="s">
        <v>253</v>
      </c>
      <c r="C12" s="43" t="s">
        <v>254</v>
      </c>
      <c r="D12" s="68"/>
      <c r="G12" s="20"/>
      <c r="H12" s="20"/>
      <c r="I12" s="4"/>
      <c r="J12" s="18"/>
    </row>
    <row r="13" spans="1:10" s="1" customFormat="1" ht="33.75" customHeight="1" x14ac:dyDescent="0.35">
      <c r="A13" s="23">
        <f t="shared" si="0"/>
        <v>8.0599999999999987</v>
      </c>
      <c r="B13" s="42" t="s">
        <v>255</v>
      </c>
      <c r="C13" s="43" t="s">
        <v>256</v>
      </c>
      <c r="D13" s="68"/>
      <c r="G13" s="20"/>
      <c r="H13" s="20"/>
      <c r="I13" s="4"/>
      <c r="J13" s="18"/>
    </row>
    <row r="14" spans="1:10" s="1" customFormat="1" ht="29" x14ac:dyDescent="0.35">
      <c r="A14" s="23">
        <f t="shared" si="0"/>
        <v>8.0699999999999985</v>
      </c>
      <c r="B14" s="42" t="s">
        <v>257</v>
      </c>
      <c r="C14" s="43" t="s">
        <v>258</v>
      </c>
      <c r="D14" s="68"/>
      <c r="G14" s="20"/>
      <c r="H14" s="20"/>
      <c r="I14" s="4"/>
      <c r="J14" s="18"/>
    </row>
    <row r="15" spans="1:10" s="1" customFormat="1" ht="33.75" customHeight="1" x14ac:dyDescent="0.35">
      <c r="A15" s="23">
        <f t="shared" si="0"/>
        <v>8.0799999999999983</v>
      </c>
      <c r="B15" s="42" t="s">
        <v>257</v>
      </c>
      <c r="C15" s="43" t="s">
        <v>259</v>
      </c>
      <c r="D15" s="68"/>
      <c r="G15" s="20"/>
      <c r="H15" s="20"/>
      <c r="I15" s="4"/>
      <c r="J15" s="18"/>
    </row>
    <row r="16" spans="1:10" s="1" customFormat="1" ht="33.75" customHeight="1" thickBot="1" x14ac:dyDescent="0.4">
      <c r="A16" s="23">
        <f t="shared" si="0"/>
        <v>8.0899999999999981</v>
      </c>
      <c r="B16" s="42" t="s">
        <v>260</v>
      </c>
      <c r="C16" s="43" t="s">
        <v>261</v>
      </c>
      <c r="D16" s="68"/>
      <c r="G16" s="20"/>
      <c r="H16" s="20"/>
      <c r="I16" s="4"/>
      <c r="J16" s="18"/>
    </row>
    <row r="17" spans="1:4" s="1" customFormat="1" ht="16" thickBot="1" x14ac:dyDescent="0.4">
      <c r="A17" s="105" t="str">
        <f>IF(D5=1,COUNT(A8:A16),"NA")</f>
        <v>NA</v>
      </c>
      <c r="B17" s="101" t="s">
        <v>190</v>
      </c>
      <c r="C17" s="85" t="s">
        <v>206</v>
      </c>
      <c r="D17" s="86">
        <f>IF(A17="NA",0,COUNTIF(D8:D16,"NA"))</f>
        <v>0</v>
      </c>
    </row>
    <row r="18" spans="1:4" s="1" customFormat="1" ht="15.5" x14ac:dyDescent="0.35">
      <c r="A18" s="55"/>
      <c r="B18" s="55"/>
      <c r="C18" s="87" t="s">
        <v>236</v>
      </c>
      <c r="D18" s="88">
        <f>IF(A17="NA",0,A17-(D17+D21))</f>
        <v>0</v>
      </c>
    </row>
    <row r="19" spans="1:4" ht="15.5" x14ac:dyDescent="0.35">
      <c r="A19" s="55"/>
      <c r="C19" s="87" t="s">
        <v>229</v>
      </c>
      <c r="D19" s="89">
        <f>IF(A17="NA",0,COUNTIF(D8:D16,"F"))</f>
        <v>0</v>
      </c>
    </row>
    <row r="20" spans="1:4" ht="15.5" x14ac:dyDescent="0.35">
      <c r="A20" s="55"/>
      <c r="C20" s="87" t="s">
        <v>228</v>
      </c>
      <c r="D20" s="89">
        <f>IF(A17="NA",0,COUNTIF(D8:D16,"T"))</f>
        <v>0</v>
      </c>
    </row>
    <row r="21" spans="1:4" ht="15.5" x14ac:dyDescent="0.35">
      <c r="A21" s="55"/>
      <c r="C21" s="108" t="s">
        <v>235</v>
      </c>
      <c r="D21" s="109">
        <f>IF(A17="NA",0,COUNTIF(D8:D16,"")+0.0001)</f>
        <v>0</v>
      </c>
    </row>
    <row r="22" spans="1:4" ht="16" thickBot="1" x14ac:dyDescent="0.4">
      <c r="C22" s="90" t="s">
        <v>207</v>
      </c>
      <c r="D22" s="91">
        <f>IF(A17="NA",0,D20/D18)</f>
        <v>0</v>
      </c>
    </row>
  </sheetData>
  <sheetProtection sheet="1" objects="1" scenarios="1" selectLockedCells="1"/>
  <mergeCells count="1">
    <mergeCell ref="B1:C2"/>
  </mergeCells>
  <conditionalFormatting sqref="D8:D16">
    <cfRule type="cellIs" dxfId="2" priority="1" operator="equal">
      <formula>"T"</formula>
    </cfRule>
    <cfRule type="cellIs" dxfId="1" priority="2" operator="equal">
      <formula>"F"</formula>
    </cfRule>
    <cfRule type="cellIs" dxfId="0" priority="3" operator="equal">
      <formula>"NA"</formula>
    </cfRule>
  </conditionalFormatting>
  <printOptions horizontalCentered="1"/>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Instructions!$AA$7:$AA$9</xm:f>
          </x14:formula1>
          <xm:sqref>D8:D16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8"/>
  <sheetViews>
    <sheetView zoomScaleNormal="100" workbookViewId="0">
      <selection activeCell="B29" sqref="B29:H33"/>
    </sheetView>
  </sheetViews>
  <sheetFormatPr defaultRowHeight="14.5" x14ac:dyDescent="0.35"/>
  <cols>
    <col min="2" max="2" width="19.54296875" customWidth="1"/>
    <col min="3" max="4" width="10.54296875" bestFit="1" customWidth="1"/>
    <col min="5" max="5" width="12" customWidth="1"/>
    <col min="6" max="6" width="8.453125" customWidth="1"/>
  </cols>
  <sheetData>
    <row r="1" spans="2:11" x14ac:dyDescent="0.35">
      <c r="K1" s="14"/>
    </row>
    <row r="2" spans="2:11" ht="36" x14ac:dyDescent="0.8">
      <c r="E2" s="118"/>
      <c r="F2" s="119"/>
      <c r="G2" s="119"/>
      <c r="H2" s="119"/>
      <c r="K2" s="14"/>
    </row>
    <row r="3" spans="2:11" ht="46.75" customHeight="1" x14ac:dyDescent="0.35">
      <c r="F3" s="119"/>
      <c r="G3" s="119"/>
      <c r="H3" s="119"/>
      <c r="K3" s="14"/>
    </row>
    <row r="4" spans="2:11" ht="36" x14ac:dyDescent="0.8">
      <c r="B4" s="132" t="s">
        <v>42</v>
      </c>
      <c r="C4" s="132"/>
      <c r="D4" s="132"/>
      <c r="E4" s="132"/>
      <c r="F4" s="132"/>
      <c r="G4" s="132"/>
      <c r="H4" s="132"/>
      <c r="K4" s="14"/>
    </row>
    <row r="5" spans="2:11" ht="36" x14ac:dyDescent="0.8">
      <c r="B5" s="132" t="s">
        <v>263</v>
      </c>
      <c r="C5" s="132"/>
      <c r="D5" s="132"/>
      <c r="E5" s="132"/>
      <c r="F5" s="132"/>
      <c r="G5" s="132"/>
      <c r="H5" s="132"/>
      <c r="K5" s="14"/>
    </row>
    <row r="6" spans="2:11" ht="69.75" customHeight="1" x14ac:dyDescent="0.35">
      <c r="B6" s="134" t="s">
        <v>124</v>
      </c>
      <c r="C6" s="134"/>
      <c r="D6" s="134"/>
      <c r="E6" s="134"/>
      <c r="F6" s="134"/>
      <c r="G6" s="134"/>
      <c r="H6" s="134"/>
      <c r="K6" s="14"/>
    </row>
    <row r="7" spans="2:11" x14ac:dyDescent="0.35">
      <c r="K7" s="14"/>
    </row>
    <row r="8" spans="2:11" x14ac:dyDescent="0.35">
      <c r="B8" s="133" t="s">
        <v>125</v>
      </c>
      <c r="C8" s="133"/>
      <c r="E8" s="133" t="s">
        <v>127</v>
      </c>
      <c r="F8" s="133"/>
      <c r="G8" s="133"/>
      <c r="H8" s="133"/>
      <c r="K8" s="13"/>
    </row>
    <row r="9" spans="2:11" ht="21" customHeight="1" x14ac:dyDescent="0.35">
      <c r="B9" s="135"/>
      <c r="C9" s="135"/>
      <c r="E9" s="137"/>
      <c r="F9" s="137"/>
      <c r="G9" s="137"/>
      <c r="H9" s="137"/>
    </row>
    <row r="10" spans="2:11" ht="15.5" x14ac:dyDescent="0.35">
      <c r="E10" s="7"/>
    </row>
    <row r="11" spans="2:11" ht="20.399999999999999" customHeight="1" x14ac:dyDescent="0.35">
      <c r="B11" s="133" t="s">
        <v>33</v>
      </c>
      <c r="C11" s="133"/>
      <c r="E11" s="133" t="s">
        <v>126</v>
      </c>
      <c r="F11" s="133"/>
      <c r="G11" s="133"/>
      <c r="H11" s="133"/>
    </row>
    <row r="12" spans="2:11" ht="20.399999999999999" customHeight="1" x14ac:dyDescent="0.35">
      <c r="B12" s="136"/>
      <c r="C12" s="135"/>
      <c r="E12" s="135"/>
      <c r="F12" s="135"/>
      <c r="G12" s="135"/>
      <c r="H12" s="135"/>
    </row>
    <row r="13" spans="2:11" ht="20.399999999999999" customHeight="1" x14ac:dyDescent="0.35">
      <c r="E13" s="135"/>
      <c r="F13" s="135"/>
      <c r="G13" s="135"/>
      <c r="H13" s="135"/>
    </row>
    <row r="14" spans="2:11" ht="20.399999999999999" customHeight="1" x14ac:dyDescent="0.35">
      <c r="E14" s="135"/>
      <c r="F14" s="135"/>
      <c r="G14" s="135"/>
      <c r="H14" s="135"/>
    </row>
    <row r="15" spans="2:11" ht="12.75" customHeight="1" x14ac:dyDescent="0.35">
      <c r="E15" s="9"/>
      <c r="F15" s="9"/>
      <c r="G15" s="9"/>
      <c r="H15" s="9"/>
    </row>
    <row r="16" spans="2:11" ht="29" x14ac:dyDescent="0.35">
      <c r="B16" s="121"/>
      <c r="C16" s="51" t="s">
        <v>40</v>
      </c>
      <c r="D16" s="51" t="s">
        <v>208</v>
      </c>
      <c r="E16" s="120" t="s">
        <v>264</v>
      </c>
      <c r="F16" s="51" t="s">
        <v>41</v>
      </c>
      <c r="G16" s="51" t="s">
        <v>30</v>
      </c>
    </row>
    <row r="17" spans="2:14" ht="20.149999999999999" customHeight="1" x14ac:dyDescent="0.35">
      <c r="B17" s="8" t="s">
        <v>119</v>
      </c>
      <c r="C17" s="70" t="str">
        <f>+'1.  General'!A55</f>
        <v>NA</v>
      </c>
      <c r="D17" s="70">
        <f>'1.  General'!D55</f>
        <v>0</v>
      </c>
      <c r="E17" s="71">
        <f>+'1.  General'!D56</f>
        <v>0</v>
      </c>
      <c r="F17" s="71">
        <f>+'1.  General'!D58</f>
        <v>0</v>
      </c>
      <c r="G17" s="72">
        <f>+'1.  General'!D60</f>
        <v>0</v>
      </c>
    </row>
    <row r="18" spans="2:14" ht="20.149999999999999" customHeight="1" x14ac:dyDescent="0.35">
      <c r="B18" s="8" t="s">
        <v>120</v>
      </c>
      <c r="C18" s="70" t="str">
        <f>+'2.  Rearing - Brooding'!A16</f>
        <v>NA</v>
      </c>
      <c r="D18" s="70">
        <f>+'2.  Rearing - Brooding'!D16</f>
        <v>0</v>
      </c>
      <c r="E18" s="71">
        <f>+'2.  Rearing - Brooding'!D17</f>
        <v>0</v>
      </c>
      <c r="F18" s="71">
        <f>+'2.  Rearing - Brooding'!D19</f>
        <v>0</v>
      </c>
      <c r="G18" s="73">
        <f>+'2.  Rearing - Brooding'!D21</f>
        <v>0</v>
      </c>
    </row>
    <row r="19" spans="2:14" ht="20.149999999999999" customHeight="1" x14ac:dyDescent="0.35">
      <c r="B19" s="8" t="s">
        <v>122</v>
      </c>
      <c r="C19" s="71" t="str">
        <f>+'3.  Rearing - Conditioning'!A15</f>
        <v>NA</v>
      </c>
      <c r="D19" s="70">
        <f>+'3.  Rearing - Conditioning'!D15</f>
        <v>0</v>
      </c>
      <c r="E19" s="71">
        <f>+'3.  Rearing - Conditioning'!D16</f>
        <v>0</v>
      </c>
      <c r="F19" s="71">
        <f>+'3.  Rearing - Conditioning'!D18</f>
        <v>0</v>
      </c>
      <c r="G19" s="72">
        <f>+'3.  Rearing - Conditioning'!D20</f>
        <v>0</v>
      </c>
    </row>
    <row r="20" spans="2:14" ht="20.149999999999999" customHeight="1" x14ac:dyDescent="0.35">
      <c r="B20" s="8" t="s">
        <v>121</v>
      </c>
      <c r="C20" s="70" t="str">
        <f>+'4.  Flock service'!A23</f>
        <v>NA</v>
      </c>
      <c r="D20" s="70">
        <f>+'4.  Flock service'!D23</f>
        <v>0</v>
      </c>
      <c r="E20" s="71">
        <f>+'4.  Flock service'!D24</f>
        <v>0</v>
      </c>
      <c r="F20" s="71">
        <f>+'4.  Flock service'!D26</f>
        <v>0</v>
      </c>
      <c r="G20" s="72">
        <f>+'4.  Flock service'!D28</f>
        <v>0</v>
      </c>
    </row>
    <row r="21" spans="2:14" ht="20.149999999999999" customHeight="1" x14ac:dyDescent="0.35">
      <c r="B21" s="8" t="s">
        <v>123</v>
      </c>
      <c r="C21" s="70" t="str">
        <f>+'5.  Feed Delivery'!A15</f>
        <v>NA</v>
      </c>
      <c r="D21" s="70">
        <f>+'5.  Feed Delivery'!D15</f>
        <v>0</v>
      </c>
      <c r="E21" s="71">
        <f>+'5.  Feed Delivery'!D16</f>
        <v>0</v>
      </c>
      <c r="F21" s="71">
        <f>+'5.  Feed Delivery'!D18</f>
        <v>0</v>
      </c>
      <c r="G21" s="72">
        <f>+'5.  Feed Delivery'!D20</f>
        <v>0</v>
      </c>
    </row>
    <row r="22" spans="2:14" ht="20.149999999999999" customHeight="1" x14ac:dyDescent="0.35">
      <c r="B22" s="8" t="s">
        <v>197</v>
      </c>
      <c r="C22" s="70" t="str">
        <f>+'6.  Production Hens'!A27</f>
        <v>NA</v>
      </c>
      <c r="D22" s="70">
        <f>+'6.  Production Hens'!D27</f>
        <v>0</v>
      </c>
      <c r="E22" s="71">
        <f>+'6.  Production Hens'!D28</f>
        <v>0</v>
      </c>
      <c r="F22" s="71">
        <f>+'6.  Production Hens'!D30</f>
        <v>0</v>
      </c>
      <c r="G22" s="72">
        <f>+'6.  Production Hens'!D32</f>
        <v>0</v>
      </c>
    </row>
    <row r="23" spans="2:14" ht="20.149999999999999" customHeight="1" x14ac:dyDescent="0.35">
      <c r="B23" s="8" t="s">
        <v>198</v>
      </c>
      <c r="C23" s="70" t="str">
        <f>+'7.  Production Males'!A21</f>
        <v>NA</v>
      </c>
      <c r="D23" s="70">
        <f>+'7.  Production Males'!D21</f>
        <v>0</v>
      </c>
      <c r="E23" s="71">
        <f>+'7.  Production Males'!D22</f>
        <v>0</v>
      </c>
      <c r="F23" s="71">
        <f>+'7.  Production Males'!D24</f>
        <v>0</v>
      </c>
      <c r="G23" s="72">
        <f>+'7.  Production Males'!D26</f>
        <v>0</v>
      </c>
    </row>
    <row r="24" spans="2:14" ht="29.25" customHeight="1" thickBot="1" x14ac:dyDescent="0.4">
      <c r="B24" s="74" t="s">
        <v>237</v>
      </c>
      <c r="C24" s="76" t="str">
        <f>+'8. Farm entry facility'!A17</f>
        <v>NA</v>
      </c>
      <c r="D24" s="75">
        <f>+'8. Farm entry facility'!D17</f>
        <v>0</v>
      </c>
      <c r="E24" s="76">
        <f>+'8. Farm entry facility'!D18</f>
        <v>0</v>
      </c>
      <c r="F24" s="76">
        <f>+'8. Farm entry facility'!D20</f>
        <v>0</v>
      </c>
      <c r="G24" s="77">
        <f>+'8. Farm entry facility'!D22</f>
        <v>0</v>
      </c>
    </row>
    <row r="25" spans="2:14" ht="18.649999999999999" customHeight="1" thickBot="1" x14ac:dyDescent="0.4">
      <c r="B25" s="82" t="s">
        <v>233</v>
      </c>
      <c r="C25" s="81">
        <f>SUM(C17:C24)</f>
        <v>0</v>
      </c>
      <c r="D25" s="78">
        <f>SUM(D17:D24)</f>
        <v>0</v>
      </c>
      <c r="E25" s="110">
        <f>SUM(E17:E24)</f>
        <v>0</v>
      </c>
      <c r="F25" s="79">
        <f>SUM(F17:F24)</f>
        <v>0</v>
      </c>
      <c r="G25" s="80">
        <f>IF(E25=0,0,F25/E25)</f>
        <v>0</v>
      </c>
    </row>
    <row r="26" spans="2:14" x14ac:dyDescent="0.35">
      <c r="B26" t="s">
        <v>265</v>
      </c>
    </row>
    <row r="27" spans="2:14" ht="9" customHeight="1" x14ac:dyDescent="0.35"/>
    <row r="28" spans="2:14" ht="14.4" customHeight="1" x14ac:dyDescent="0.35">
      <c r="B28" s="122" t="s">
        <v>188</v>
      </c>
      <c r="C28" s="122"/>
      <c r="D28" s="116"/>
      <c r="E28" s="116"/>
      <c r="F28" s="116"/>
      <c r="G28" s="116"/>
      <c r="H28" s="116"/>
      <c r="I28" s="117"/>
      <c r="J28" s="117"/>
      <c r="K28" s="117"/>
      <c r="L28" s="117"/>
      <c r="M28" s="117"/>
      <c r="N28" s="117"/>
    </row>
    <row r="29" spans="2:14" ht="23.15" customHeight="1" x14ac:dyDescent="0.35">
      <c r="B29" s="123"/>
      <c r="C29" s="124"/>
      <c r="D29" s="124"/>
      <c r="E29" s="124"/>
      <c r="F29" s="124"/>
      <c r="G29" s="124"/>
      <c r="H29" s="125"/>
    </row>
    <row r="30" spans="2:14" ht="23.15" customHeight="1" x14ac:dyDescent="0.35">
      <c r="B30" s="126"/>
      <c r="C30" s="127"/>
      <c r="D30" s="127"/>
      <c r="E30" s="127"/>
      <c r="F30" s="127"/>
      <c r="G30" s="127"/>
      <c r="H30" s="128"/>
    </row>
    <row r="31" spans="2:14" ht="23.15" customHeight="1" x14ac:dyDescent="0.35">
      <c r="B31" s="126"/>
      <c r="C31" s="127"/>
      <c r="D31" s="127"/>
      <c r="E31" s="127"/>
      <c r="F31" s="127"/>
      <c r="G31" s="127"/>
      <c r="H31" s="128"/>
    </row>
    <row r="32" spans="2:14" ht="23.15" customHeight="1" x14ac:dyDescent="0.35">
      <c r="B32" s="126"/>
      <c r="C32" s="127"/>
      <c r="D32" s="127"/>
      <c r="E32" s="127"/>
      <c r="F32" s="127"/>
      <c r="G32" s="127"/>
      <c r="H32" s="128"/>
    </row>
    <row r="33" spans="2:9" ht="23.15" customHeight="1" x14ac:dyDescent="0.35">
      <c r="B33" s="129"/>
      <c r="C33" s="130"/>
      <c r="D33" s="130"/>
      <c r="E33" s="130"/>
      <c r="F33" s="130"/>
      <c r="G33" s="130"/>
      <c r="H33" s="131"/>
    </row>
    <row r="35" spans="2:9" x14ac:dyDescent="0.35">
      <c r="B35" s="50"/>
      <c r="C35" s="50"/>
      <c r="D35" s="50"/>
      <c r="E35" s="50"/>
      <c r="F35" s="50"/>
      <c r="G35" s="50"/>
      <c r="H35" s="50"/>
      <c r="I35" s="50"/>
    </row>
    <row r="38" spans="2:9" x14ac:dyDescent="0.35">
      <c r="D38" s="22"/>
    </row>
  </sheetData>
  <sheetProtection sheet="1" objects="1" scenarios="1" selectLockedCells="1"/>
  <mergeCells count="15">
    <mergeCell ref="B28:C28"/>
    <mergeCell ref="B29:H33"/>
    <mergeCell ref="B4:H4"/>
    <mergeCell ref="B5:H5"/>
    <mergeCell ref="E11:H11"/>
    <mergeCell ref="E8:H8"/>
    <mergeCell ref="B6:H6"/>
    <mergeCell ref="B9:C9"/>
    <mergeCell ref="B12:C12"/>
    <mergeCell ref="B8:C8"/>
    <mergeCell ref="B11:C11"/>
    <mergeCell ref="E13:H13"/>
    <mergeCell ref="E12:H12"/>
    <mergeCell ref="E14:H14"/>
    <mergeCell ref="E9:H9"/>
  </mergeCells>
  <printOptions horizontalCentered="1"/>
  <pageMargins left="0.25" right="0.25" top="0.75" bottom="0.75" header="0.3" footer="0.3"/>
  <pageSetup scale="86" fitToWidth="0" orientation="portrait" horizontalDpi="4294967293"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zoomScaleNormal="100" workbookViewId="0">
      <selection activeCell="D5" sqref="D5"/>
    </sheetView>
  </sheetViews>
  <sheetFormatPr defaultColWidth="8.90625" defaultRowHeight="14.5" x14ac:dyDescent="0.35"/>
  <cols>
    <col min="1" max="1" width="6" style="21" bestFit="1" customWidth="1"/>
    <col min="2" max="2" width="22.453125" style="46" customWidth="1"/>
    <col min="3" max="3" width="66.54296875" style="1" customWidth="1"/>
    <col min="4" max="4" width="8.6328125" style="1" customWidth="1"/>
    <col min="5" max="16384" width="8.90625" style="1"/>
  </cols>
  <sheetData>
    <row r="1" spans="1:4" ht="14.4" customHeight="1" x14ac:dyDescent="0.35">
      <c r="B1" s="138" t="s">
        <v>42</v>
      </c>
      <c r="C1" s="138"/>
      <c r="D1" s="63" t="s">
        <v>230</v>
      </c>
    </row>
    <row r="2" spans="1:4" ht="14.4" customHeight="1" x14ac:dyDescent="0.35">
      <c r="B2" s="138"/>
      <c r="C2" s="138"/>
      <c r="D2" s="63" t="s">
        <v>231</v>
      </c>
    </row>
    <row r="3" spans="1:4" ht="14.4" customHeight="1" x14ac:dyDescent="0.35">
      <c r="B3" s="44"/>
      <c r="C3" s="12"/>
      <c r="D3" s="63" t="s">
        <v>209</v>
      </c>
    </row>
    <row r="4" spans="1:4" ht="5.4" customHeight="1" x14ac:dyDescent="0.35">
      <c r="B4" s="44"/>
      <c r="C4" s="12"/>
      <c r="D4" s="11"/>
    </row>
    <row r="5" spans="1:4" ht="21" x14ac:dyDescent="0.5">
      <c r="A5" s="27">
        <v>1</v>
      </c>
      <c r="B5" s="45" t="s">
        <v>55</v>
      </c>
      <c r="C5" s="29" t="s">
        <v>43</v>
      </c>
      <c r="D5" s="28"/>
    </row>
    <row r="6" spans="1:4" ht="7.75" customHeight="1" x14ac:dyDescent="0.35">
      <c r="A6" s="1"/>
      <c r="B6" s="1"/>
    </row>
    <row r="7" spans="1:4" s="6" customFormat="1" x14ac:dyDescent="0.35">
      <c r="A7" s="1"/>
      <c r="B7" s="1"/>
      <c r="C7" s="1"/>
      <c r="D7" s="25" t="s">
        <v>30</v>
      </c>
    </row>
    <row r="8" spans="1:4" ht="43.5" x14ac:dyDescent="0.35">
      <c r="A8" s="47">
        <v>1.01</v>
      </c>
      <c r="B8" s="42" t="s">
        <v>79</v>
      </c>
      <c r="C8" s="43" t="s">
        <v>80</v>
      </c>
      <c r="D8" s="68"/>
    </row>
    <row r="9" spans="1:4" ht="15.5" x14ac:dyDescent="0.35">
      <c r="A9" s="47">
        <f>A8+0.01</f>
        <v>1.02</v>
      </c>
      <c r="B9" s="42" t="s">
        <v>79</v>
      </c>
      <c r="C9" s="43" t="s">
        <v>81</v>
      </c>
      <c r="D9" s="68"/>
    </row>
    <row r="10" spans="1:4" ht="18.649999999999999" customHeight="1" x14ac:dyDescent="0.35">
      <c r="A10" s="47">
        <f t="shared" ref="A10:A14" si="0">A9+0.01</f>
        <v>1.03</v>
      </c>
      <c r="B10" s="42" t="s">
        <v>95</v>
      </c>
      <c r="C10" s="43" t="s">
        <v>96</v>
      </c>
      <c r="D10" s="68"/>
    </row>
    <row r="11" spans="1:4" ht="15.5" x14ac:dyDescent="0.35">
      <c r="A11" s="47">
        <f t="shared" si="0"/>
        <v>1.04</v>
      </c>
      <c r="B11" s="42" t="s">
        <v>12</v>
      </c>
      <c r="C11" s="43" t="s">
        <v>83</v>
      </c>
      <c r="D11" s="68"/>
    </row>
    <row r="12" spans="1:4" ht="29" x14ac:dyDescent="0.35">
      <c r="A12" s="47">
        <f t="shared" si="0"/>
        <v>1.05</v>
      </c>
      <c r="B12" s="42" t="s">
        <v>241</v>
      </c>
      <c r="C12" s="43" t="s">
        <v>156</v>
      </c>
      <c r="D12" s="68"/>
    </row>
    <row r="13" spans="1:4" ht="29" x14ac:dyDescent="0.35">
      <c r="A13" s="47">
        <f t="shared" si="0"/>
        <v>1.06</v>
      </c>
      <c r="B13" s="42" t="s">
        <v>154</v>
      </c>
      <c r="C13" s="43" t="s">
        <v>155</v>
      </c>
      <c r="D13" s="68"/>
    </row>
    <row r="14" spans="1:4" ht="29" x14ac:dyDescent="0.35">
      <c r="A14" s="47">
        <f t="shared" si="0"/>
        <v>1.07</v>
      </c>
      <c r="B14" s="42" t="s">
        <v>102</v>
      </c>
      <c r="C14" s="43" t="s">
        <v>50</v>
      </c>
      <c r="D14" s="68"/>
    </row>
    <row r="15" spans="1:4" ht="29" x14ac:dyDescent="0.35">
      <c r="A15" s="47">
        <f>A14+0.01</f>
        <v>1.08</v>
      </c>
      <c r="B15" s="42" t="s">
        <v>9</v>
      </c>
      <c r="C15" s="43" t="s">
        <v>61</v>
      </c>
      <c r="D15" s="68"/>
    </row>
    <row r="16" spans="1:4" ht="29" x14ac:dyDescent="0.35">
      <c r="A16" s="23">
        <f t="shared" ref="A16:A22" si="1">A15+0.01</f>
        <v>1.0900000000000001</v>
      </c>
      <c r="B16" s="42" t="s">
        <v>57</v>
      </c>
      <c r="C16" s="43" t="s">
        <v>103</v>
      </c>
      <c r="D16" s="68"/>
    </row>
    <row r="17" spans="1:4" ht="15.5" x14ac:dyDescent="0.35">
      <c r="A17" s="23">
        <f t="shared" si="1"/>
        <v>1.1000000000000001</v>
      </c>
      <c r="B17" s="42" t="s">
        <v>107</v>
      </c>
      <c r="C17" s="43" t="s">
        <v>108</v>
      </c>
      <c r="D17" s="68"/>
    </row>
    <row r="18" spans="1:4" ht="15.5" x14ac:dyDescent="0.35">
      <c r="A18" s="23">
        <f t="shared" si="1"/>
        <v>1.1100000000000001</v>
      </c>
      <c r="B18" s="42" t="s">
        <v>10</v>
      </c>
      <c r="C18" s="43" t="s">
        <v>82</v>
      </c>
      <c r="D18" s="68"/>
    </row>
    <row r="19" spans="1:4" ht="29" x14ac:dyDescent="0.35">
      <c r="A19" s="23">
        <f t="shared" si="1"/>
        <v>1.1200000000000001</v>
      </c>
      <c r="B19" s="42" t="s">
        <v>11</v>
      </c>
      <c r="C19" s="43" t="s">
        <v>36</v>
      </c>
      <c r="D19" s="68"/>
    </row>
    <row r="20" spans="1:4" ht="58" x14ac:dyDescent="0.35">
      <c r="A20" s="23">
        <f t="shared" si="1"/>
        <v>1.1300000000000001</v>
      </c>
      <c r="B20" s="42" t="s">
        <v>111</v>
      </c>
      <c r="C20" s="48" t="s">
        <v>110</v>
      </c>
      <c r="D20" s="68"/>
    </row>
    <row r="21" spans="1:4" ht="15.5" x14ac:dyDescent="0.35">
      <c r="A21" s="23">
        <f t="shared" si="1"/>
        <v>1.1400000000000001</v>
      </c>
      <c r="B21" s="42" t="s">
        <v>104</v>
      </c>
      <c r="C21" s="43" t="s">
        <v>105</v>
      </c>
      <c r="D21" s="68"/>
    </row>
    <row r="22" spans="1:4" ht="29" x14ac:dyDescent="0.35">
      <c r="A22" s="23">
        <f t="shared" si="1"/>
        <v>1.1500000000000001</v>
      </c>
      <c r="B22" s="42" t="s">
        <v>73</v>
      </c>
      <c r="C22" s="43" t="s">
        <v>84</v>
      </c>
      <c r="D22" s="68"/>
    </row>
    <row r="23" spans="1:4" ht="43.5" x14ac:dyDescent="0.35">
      <c r="A23" s="47">
        <f t="shared" ref="A23:A40" si="2">A22+0.01</f>
        <v>1.1600000000000001</v>
      </c>
      <c r="B23" s="42" t="s">
        <v>74</v>
      </c>
      <c r="C23" s="43" t="s">
        <v>85</v>
      </c>
      <c r="D23" s="68"/>
    </row>
    <row r="24" spans="1:4" ht="15.5" x14ac:dyDescent="0.35">
      <c r="A24" s="47">
        <f t="shared" si="2"/>
        <v>1.1700000000000002</v>
      </c>
      <c r="B24" s="42" t="s">
        <v>75</v>
      </c>
      <c r="C24" s="43" t="s">
        <v>13</v>
      </c>
      <c r="D24" s="68"/>
    </row>
    <row r="25" spans="1:4" ht="15.5" x14ac:dyDescent="0.35">
      <c r="A25" s="47">
        <f t="shared" si="2"/>
        <v>1.1800000000000002</v>
      </c>
      <c r="B25" s="42" t="s">
        <v>242</v>
      </c>
      <c r="C25" s="43" t="s">
        <v>243</v>
      </c>
      <c r="D25" s="68"/>
    </row>
    <row r="26" spans="1:4" ht="29" x14ac:dyDescent="0.35">
      <c r="A26" s="47">
        <f t="shared" si="2"/>
        <v>1.1900000000000002</v>
      </c>
      <c r="B26" s="42" t="s">
        <v>76</v>
      </c>
      <c r="C26" s="43" t="s">
        <v>86</v>
      </c>
      <c r="D26" s="68"/>
    </row>
    <row r="27" spans="1:4" ht="15.5" x14ac:dyDescent="0.35">
      <c r="A27" s="47">
        <f t="shared" si="2"/>
        <v>1.2000000000000002</v>
      </c>
      <c r="B27" s="42" t="s">
        <v>77</v>
      </c>
      <c r="C27" s="43" t="s">
        <v>14</v>
      </c>
      <c r="D27" s="68"/>
    </row>
    <row r="28" spans="1:4" ht="29" x14ac:dyDescent="0.35">
      <c r="A28" s="47">
        <f t="shared" si="2"/>
        <v>1.2100000000000002</v>
      </c>
      <c r="B28" s="42" t="s">
        <v>27</v>
      </c>
      <c r="C28" s="43" t="s">
        <v>87</v>
      </c>
      <c r="D28" s="68"/>
    </row>
    <row r="29" spans="1:4" ht="15.5" x14ac:dyDescent="0.35">
      <c r="A29" s="47">
        <f t="shared" si="2"/>
        <v>1.2200000000000002</v>
      </c>
      <c r="B29" s="42" t="s">
        <v>3</v>
      </c>
      <c r="C29" s="43" t="s">
        <v>88</v>
      </c>
      <c r="D29" s="68"/>
    </row>
    <row r="30" spans="1:4" ht="29" x14ac:dyDescent="0.35">
      <c r="A30" s="47">
        <f t="shared" si="2"/>
        <v>1.2300000000000002</v>
      </c>
      <c r="B30" s="42" t="s">
        <v>78</v>
      </c>
      <c r="C30" s="43" t="s">
        <v>89</v>
      </c>
      <c r="D30" s="68"/>
    </row>
    <row r="31" spans="1:4" ht="15.5" x14ac:dyDescent="0.35">
      <c r="A31" s="47">
        <f t="shared" si="2"/>
        <v>1.2400000000000002</v>
      </c>
      <c r="B31" s="42" t="s">
        <v>106</v>
      </c>
      <c r="C31" s="35" t="s">
        <v>56</v>
      </c>
      <c r="D31" s="68"/>
    </row>
    <row r="32" spans="1:4" ht="29" x14ac:dyDescent="0.35">
      <c r="A32" s="47">
        <f t="shared" si="2"/>
        <v>1.2500000000000002</v>
      </c>
      <c r="B32" s="42" t="s">
        <v>28</v>
      </c>
      <c r="C32" s="43" t="s">
        <v>37</v>
      </c>
      <c r="D32" s="68"/>
    </row>
    <row r="33" spans="1:4" ht="15.5" x14ac:dyDescent="0.35">
      <c r="A33" s="47">
        <f t="shared" si="2"/>
        <v>1.2600000000000002</v>
      </c>
      <c r="B33" s="42" t="s">
        <v>22</v>
      </c>
      <c r="C33" s="43" t="s">
        <v>38</v>
      </c>
      <c r="D33" s="68"/>
    </row>
    <row r="34" spans="1:4" ht="29" x14ac:dyDescent="0.35">
      <c r="A34" s="47">
        <f t="shared" si="2"/>
        <v>1.2700000000000002</v>
      </c>
      <c r="B34" s="42" t="s">
        <v>23</v>
      </c>
      <c r="C34" s="43" t="s">
        <v>90</v>
      </c>
      <c r="D34" s="68"/>
    </row>
    <row r="35" spans="1:4" ht="29" x14ac:dyDescent="0.35">
      <c r="A35" s="47">
        <f t="shared" si="2"/>
        <v>1.2800000000000002</v>
      </c>
      <c r="B35" s="42" t="s">
        <v>99</v>
      </c>
      <c r="C35" s="43" t="s">
        <v>32</v>
      </c>
      <c r="D35" s="68"/>
    </row>
    <row r="36" spans="1:4" ht="29" x14ac:dyDescent="0.35">
      <c r="A36" s="47">
        <f t="shared" si="2"/>
        <v>1.2900000000000003</v>
      </c>
      <c r="B36" s="42" t="s">
        <v>25</v>
      </c>
      <c r="C36" s="43" t="s">
        <v>39</v>
      </c>
      <c r="D36" s="68"/>
    </row>
    <row r="37" spans="1:4" ht="15.5" x14ac:dyDescent="0.35">
      <c r="A37" s="47">
        <f t="shared" si="2"/>
        <v>1.3000000000000003</v>
      </c>
      <c r="B37" s="42" t="s">
        <v>24</v>
      </c>
      <c r="C37" s="43" t="s">
        <v>29</v>
      </c>
      <c r="D37" s="68"/>
    </row>
    <row r="38" spans="1:4" ht="15.5" x14ac:dyDescent="0.35">
      <c r="A38" s="47">
        <f t="shared" si="2"/>
        <v>1.3100000000000003</v>
      </c>
      <c r="B38" s="42" t="s">
        <v>91</v>
      </c>
      <c r="C38" s="43" t="s">
        <v>92</v>
      </c>
      <c r="D38" s="68"/>
    </row>
    <row r="39" spans="1:4" ht="15.5" x14ac:dyDescent="0.35">
      <c r="A39" s="47">
        <f t="shared" si="2"/>
        <v>1.3200000000000003</v>
      </c>
      <c r="B39" s="42" t="s">
        <v>93</v>
      </c>
      <c r="C39" s="43" t="s">
        <v>94</v>
      </c>
      <c r="D39" s="68"/>
    </row>
    <row r="40" spans="1:4" ht="29" x14ac:dyDescent="0.35">
      <c r="A40" s="47">
        <f t="shared" si="2"/>
        <v>1.3300000000000003</v>
      </c>
      <c r="B40" s="42" t="s">
        <v>97</v>
      </c>
      <c r="C40" s="43" t="s">
        <v>98</v>
      </c>
      <c r="D40" s="68"/>
    </row>
    <row r="41" spans="1:4" ht="15.5" x14ac:dyDescent="0.35">
      <c r="A41" s="23">
        <f>A40+0.01</f>
        <v>1.3400000000000003</v>
      </c>
      <c r="B41" s="42" t="s">
        <v>0</v>
      </c>
      <c r="C41" s="43" t="s">
        <v>45</v>
      </c>
      <c r="D41" s="64"/>
    </row>
    <row r="42" spans="1:4" ht="15.5" x14ac:dyDescent="0.35">
      <c r="A42" s="23">
        <f>A41+0.01</f>
        <v>1.3500000000000003</v>
      </c>
      <c r="B42" s="42" t="s">
        <v>0</v>
      </c>
      <c r="C42" s="43" t="s">
        <v>63</v>
      </c>
      <c r="D42" s="64"/>
    </row>
    <row r="43" spans="1:4" ht="30" customHeight="1" x14ac:dyDescent="0.35">
      <c r="A43" s="23">
        <f t="shared" ref="A43:A54" si="3">A42+0.01</f>
        <v>1.3600000000000003</v>
      </c>
      <c r="B43" s="42" t="s">
        <v>0</v>
      </c>
      <c r="C43" s="43" t="s">
        <v>113</v>
      </c>
      <c r="D43" s="64"/>
    </row>
    <row r="44" spans="1:4" ht="43.5" x14ac:dyDescent="0.35">
      <c r="A44" s="23">
        <f t="shared" si="3"/>
        <v>1.3700000000000003</v>
      </c>
      <c r="B44" s="42" t="s">
        <v>0</v>
      </c>
      <c r="C44" s="49" t="s">
        <v>66</v>
      </c>
      <c r="D44" s="64"/>
    </row>
    <row r="45" spans="1:4" ht="29" x14ac:dyDescent="0.35">
      <c r="A45" s="23">
        <f t="shared" si="3"/>
        <v>1.3800000000000003</v>
      </c>
      <c r="B45" s="42" t="s">
        <v>0</v>
      </c>
      <c r="C45" s="33" t="s">
        <v>114</v>
      </c>
      <c r="D45" s="64"/>
    </row>
    <row r="46" spans="1:4" ht="43.5" x14ac:dyDescent="0.35">
      <c r="A46" s="23">
        <f t="shared" si="3"/>
        <v>1.3900000000000003</v>
      </c>
      <c r="B46" s="42" t="s">
        <v>0</v>
      </c>
      <c r="C46" s="34" t="s">
        <v>65</v>
      </c>
      <c r="D46" s="64"/>
    </row>
    <row r="47" spans="1:4" ht="30" customHeight="1" x14ac:dyDescent="0.35">
      <c r="A47" s="23">
        <f t="shared" si="3"/>
        <v>1.4000000000000004</v>
      </c>
      <c r="B47" s="42" t="s">
        <v>0</v>
      </c>
      <c r="C47" s="33" t="s">
        <v>64</v>
      </c>
      <c r="D47" s="64"/>
    </row>
    <row r="48" spans="1:4" ht="43.5" x14ac:dyDescent="0.35">
      <c r="A48" s="23">
        <f t="shared" si="3"/>
        <v>1.4100000000000004</v>
      </c>
      <c r="B48" s="42" t="s">
        <v>16</v>
      </c>
      <c r="C48" s="43" t="s">
        <v>34</v>
      </c>
      <c r="D48" s="64"/>
    </row>
    <row r="49" spans="1:4" ht="29" x14ac:dyDescent="0.35">
      <c r="A49" s="23">
        <f t="shared" si="3"/>
        <v>1.4200000000000004</v>
      </c>
      <c r="B49" s="42" t="s">
        <v>116</v>
      </c>
      <c r="C49" s="43" t="s">
        <v>44</v>
      </c>
      <c r="D49" s="64"/>
    </row>
    <row r="50" spans="1:4" ht="19.75" customHeight="1" x14ac:dyDescent="0.35">
      <c r="A50" s="23">
        <f t="shared" si="3"/>
        <v>1.4300000000000004</v>
      </c>
      <c r="B50" s="42" t="s">
        <v>4</v>
      </c>
      <c r="C50" s="43" t="s">
        <v>101</v>
      </c>
      <c r="D50" s="68"/>
    </row>
    <row r="51" spans="1:4" ht="29" x14ac:dyDescent="0.35">
      <c r="A51" s="23">
        <f t="shared" si="3"/>
        <v>1.4400000000000004</v>
      </c>
      <c r="B51" s="42" t="s">
        <v>4</v>
      </c>
      <c r="C51" s="41" t="s">
        <v>100</v>
      </c>
      <c r="D51" s="68"/>
    </row>
    <row r="52" spans="1:4" ht="28.5" customHeight="1" x14ac:dyDescent="0.35">
      <c r="A52" s="23">
        <f t="shared" si="3"/>
        <v>1.4500000000000004</v>
      </c>
      <c r="B52" s="42" t="s">
        <v>109</v>
      </c>
      <c r="C52" s="48" t="s">
        <v>115</v>
      </c>
      <c r="D52" s="68"/>
    </row>
    <row r="53" spans="1:4" ht="43.5" x14ac:dyDescent="0.35">
      <c r="A53" s="23">
        <f t="shared" si="3"/>
        <v>1.4600000000000004</v>
      </c>
      <c r="B53" s="42" t="s">
        <v>51</v>
      </c>
      <c r="C53" s="36" t="s">
        <v>112</v>
      </c>
      <c r="D53" s="68"/>
    </row>
    <row r="54" spans="1:4" ht="29.5" thickBot="1" x14ac:dyDescent="0.4">
      <c r="A54" s="23">
        <f t="shared" si="3"/>
        <v>1.4700000000000004</v>
      </c>
      <c r="B54" s="83" t="s">
        <v>170</v>
      </c>
      <c r="C54" s="83" t="s">
        <v>136</v>
      </c>
      <c r="D54" s="84"/>
    </row>
    <row r="55" spans="1:4" ht="16" thickBot="1" x14ac:dyDescent="0.4">
      <c r="A55" s="92" t="str">
        <f>IF(D5=1,COUNT(A8:A54),"NA")</f>
        <v>NA</v>
      </c>
      <c r="B55" s="93" t="s">
        <v>190</v>
      </c>
      <c r="C55" s="85" t="s">
        <v>206</v>
      </c>
      <c r="D55" s="86">
        <f>IF(A55="NA",0,COUNTIF(D8:D54,"NA"))</f>
        <v>0</v>
      </c>
    </row>
    <row r="56" spans="1:4" ht="15.5" x14ac:dyDescent="0.35">
      <c r="A56" s="1"/>
      <c r="C56" s="87" t="s">
        <v>236</v>
      </c>
      <c r="D56" s="88">
        <f>IF(A55="NA",0,A55-(D55+D59))</f>
        <v>0</v>
      </c>
    </row>
    <row r="57" spans="1:4" ht="15.5" x14ac:dyDescent="0.35">
      <c r="A57" s="1"/>
      <c r="C57" s="87" t="s">
        <v>229</v>
      </c>
      <c r="D57" s="89">
        <f>IF(A55="NA",0,COUNTIF(D8:D54,"F"))</f>
        <v>0</v>
      </c>
    </row>
    <row r="58" spans="1:4" ht="15.5" x14ac:dyDescent="0.35">
      <c r="C58" s="87" t="s">
        <v>228</v>
      </c>
      <c r="D58" s="89">
        <f>IF(A55="NA",0,COUNTIF(D8:D54,"t"))</f>
        <v>0</v>
      </c>
    </row>
    <row r="59" spans="1:4" ht="15.5" x14ac:dyDescent="0.35">
      <c r="C59" s="108" t="s">
        <v>235</v>
      </c>
      <c r="D59" s="109">
        <f>IF(A55="NA",0,COUNTIF(D8:D54,"")+0.00001)</f>
        <v>0</v>
      </c>
    </row>
    <row r="60" spans="1:4" ht="16" thickBot="1" x14ac:dyDescent="0.4">
      <c r="C60" s="90" t="s">
        <v>207</v>
      </c>
      <c r="D60" s="91">
        <f>IF(A55="NA",0,D58/D56)</f>
        <v>0</v>
      </c>
    </row>
  </sheetData>
  <sheetProtection sheet="1" objects="1" scenarios="1" selectLockedCells="1"/>
  <mergeCells count="1">
    <mergeCell ref="B1:C2"/>
  </mergeCells>
  <conditionalFormatting sqref="D8:D40 D50:D54">
    <cfRule type="cellIs" dxfId="33" priority="5" operator="equal">
      <formula>"T"</formula>
    </cfRule>
    <cfRule type="cellIs" dxfId="32" priority="6" operator="equal">
      <formula>"F"</formula>
    </cfRule>
    <cfRule type="cellIs" dxfId="31" priority="8" operator="equal">
      <formula>"NA"</formula>
    </cfRule>
  </conditionalFormatting>
  <conditionalFormatting sqref="H46">
    <cfRule type="cellIs" dxfId="30" priority="4" operator="equal">
      <formula>"NA"</formula>
    </cfRule>
  </conditionalFormatting>
  <conditionalFormatting sqref="D41:D49">
    <cfRule type="cellIs" dxfId="29" priority="1" operator="equal">
      <formula>"T"</formula>
    </cfRule>
    <cfRule type="cellIs" dxfId="28" priority="2" operator="equal">
      <formula>"F"</formula>
    </cfRule>
    <cfRule type="cellIs" dxfId="27" priority="3" operator="equal">
      <formula>"NA"</formula>
    </cfRule>
  </conditionalFormatting>
  <printOptions horizontalCentered="1"/>
  <pageMargins left="0.25" right="0.25" top="0.5" bottom="0.75" header="0.3" footer="0.3"/>
  <pageSetup scale="98" orientation="portrait" r:id="rId1"/>
  <headerFooter differentFirst="1"/>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Instructions!$AA$7:$AA$9</xm:f>
          </x14:formula1>
          <xm:sqref>D8:D54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zoomScaleNormal="100" workbookViewId="0">
      <selection activeCell="D5" sqref="D5"/>
    </sheetView>
  </sheetViews>
  <sheetFormatPr defaultColWidth="8.90625" defaultRowHeight="14.5" x14ac:dyDescent="0.35"/>
  <cols>
    <col min="1" max="1" width="6.90625" style="21" customWidth="1"/>
    <col min="2" max="2" width="16.453125" style="46" customWidth="1"/>
    <col min="3" max="3" width="66.54296875" style="1" customWidth="1"/>
    <col min="4" max="4" width="8.6328125" style="1" customWidth="1"/>
    <col min="5" max="16384" width="8.90625" style="1"/>
  </cols>
  <sheetData>
    <row r="1" spans="1:4" ht="14.4" customHeight="1" x14ac:dyDescent="0.35">
      <c r="B1" s="138" t="s">
        <v>42</v>
      </c>
      <c r="C1" s="138"/>
      <c r="D1" s="63" t="s">
        <v>230</v>
      </c>
    </row>
    <row r="2" spans="1:4" ht="14.4" customHeight="1" x14ac:dyDescent="0.35">
      <c r="B2" s="138"/>
      <c r="C2" s="138"/>
      <c r="D2" s="63" t="s">
        <v>231</v>
      </c>
    </row>
    <row r="3" spans="1:4" ht="14.4" customHeight="1" x14ac:dyDescent="0.35">
      <c r="B3" s="44"/>
      <c r="C3" s="12"/>
      <c r="D3" s="63" t="s">
        <v>209</v>
      </c>
    </row>
    <row r="4" spans="1:4" ht="4.4000000000000004" customHeight="1" x14ac:dyDescent="0.35">
      <c r="B4" s="44"/>
      <c r="C4" s="12"/>
      <c r="D4" s="11"/>
    </row>
    <row r="5" spans="1:4" ht="26.25" customHeight="1" x14ac:dyDescent="0.5">
      <c r="A5" s="27">
        <v>2</v>
      </c>
      <c r="B5" s="45" t="s">
        <v>52</v>
      </c>
      <c r="C5" s="29" t="s">
        <v>43</v>
      </c>
      <c r="D5" s="60"/>
    </row>
    <row r="6" spans="1:4" ht="13.5" customHeight="1" x14ac:dyDescent="0.35">
      <c r="A6" s="1"/>
      <c r="B6" s="1"/>
    </row>
    <row r="7" spans="1:4" s="6" customFormat="1" x14ac:dyDescent="0.35">
      <c r="A7" s="26"/>
      <c r="B7" s="57"/>
      <c r="C7" s="5"/>
      <c r="D7" s="25" t="s">
        <v>30</v>
      </c>
    </row>
    <row r="8" spans="1:4" ht="36" customHeight="1" x14ac:dyDescent="0.35">
      <c r="A8" s="23">
        <v>2.0099999999999998</v>
      </c>
      <c r="B8" s="42" t="s">
        <v>0</v>
      </c>
      <c r="C8" s="32" t="s">
        <v>244</v>
      </c>
      <c r="D8" s="64"/>
    </row>
    <row r="9" spans="1:4" ht="30" customHeight="1" x14ac:dyDescent="0.35">
      <c r="A9" s="23">
        <f>A8+0.01</f>
        <v>2.0199999999999996</v>
      </c>
      <c r="B9" s="42" t="s">
        <v>130</v>
      </c>
      <c r="C9" s="35" t="s">
        <v>117</v>
      </c>
      <c r="D9" s="64"/>
    </row>
    <row r="10" spans="1:4" ht="45.9" customHeight="1" x14ac:dyDescent="0.35">
      <c r="A10" s="23">
        <f t="shared" ref="A10:A15" si="0">A9+0.01</f>
        <v>2.0299999999999994</v>
      </c>
      <c r="B10" s="42" t="s">
        <v>1</v>
      </c>
      <c r="C10" s="35" t="s">
        <v>129</v>
      </c>
      <c r="D10" s="64"/>
    </row>
    <row r="11" spans="1:4" ht="30" customHeight="1" x14ac:dyDescent="0.35">
      <c r="A11" s="23">
        <f t="shared" si="0"/>
        <v>2.0399999999999991</v>
      </c>
      <c r="B11" s="42" t="s">
        <v>2</v>
      </c>
      <c r="C11" s="32" t="s">
        <v>62</v>
      </c>
      <c r="D11" s="64"/>
    </row>
    <row r="12" spans="1:4" ht="30" customHeight="1" x14ac:dyDescent="0.35">
      <c r="A12" s="23">
        <f t="shared" si="0"/>
        <v>2.0499999999999989</v>
      </c>
      <c r="B12" s="42" t="s">
        <v>2</v>
      </c>
      <c r="C12" s="32" t="s">
        <v>67</v>
      </c>
      <c r="D12" s="64"/>
    </row>
    <row r="13" spans="1:4" ht="30" customHeight="1" x14ac:dyDescent="0.35">
      <c r="A13" s="23">
        <f t="shared" si="0"/>
        <v>2.0599999999999987</v>
      </c>
      <c r="B13" s="42" t="s">
        <v>118</v>
      </c>
      <c r="C13" s="32" t="s">
        <v>70</v>
      </c>
      <c r="D13" s="64"/>
    </row>
    <row r="14" spans="1:4" ht="30.75" customHeight="1" x14ac:dyDescent="0.35">
      <c r="A14" s="23">
        <f t="shared" si="0"/>
        <v>2.0699999999999985</v>
      </c>
      <c r="B14" s="42" t="s">
        <v>118</v>
      </c>
      <c r="C14" s="32" t="s">
        <v>72</v>
      </c>
      <c r="D14" s="64"/>
    </row>
    <row r="15" spans="1:4" ht="30" customHeight="1" thickBot="1" x14ac:dyDescent="0.4">
      <c r="A15" s="94">
        <f t="shared" si="0"/>
        <v>2.0799999999999983</v>
      </c>
      <c r="B15" s="95" t="s">
        <v>205</v>
      </c>
      <c r="C15" s="98" t="s">
        <v>71</v>
      </c>
      <c r="D15" s="99"/>
    </row>
    <row r="16" spans="1:4" ht="16" thickBot="1" x14ac:dyDescent="0.4">
      <c r="A16" s="96" t="str">
        <f>IF(D5=1,COUNT(A8:A15),"NA")</f>
        <v>NA</v>
      </c>
      <c r="B16" s="97" t="s">
        <v>190</v>
      </c>
      <c r="C16" s="85" t="s">
        <v>206</v>
      </c>
      <c r="D16" s="86">
        <f>IF(A16="NA",0,COUNTIF(D8:D15,"na"))</f>
        <v>0</v>
      </c>
    </row>
    <row r="17" spans="1:4" ht="15.5" x14ac:dyDescent="0.35">
      <c r="A17" s="46"/>
      <c r="C17" s="87" t="s">
        <v>236</v>
      </c>
      <c r="D17" s="88">
        <f>IF(A16="NA",0,A16-(D16+D20))</f>
        <v>0</v>
      </c>
    </row>
    <row r="18" spans="1:4" ht="15.5" x14ac:dyDescent="0.35">
      <c r="A18" s="46"/>
      <c r="C18" s="87" t="s">
        <v>229</v>
      </c>
      <c r="D18" s="89">
        <f>IF(A16="NA",0,COUNTIF(D8:D15,"F"))</f>
        <v>0</v>
      </c>
    </row>
    <row r="19" spans="1:4" ht="15.5" x14ac:dyDescent="0.35">
      <c r="A19" s="46"/>
      <c r="C19" s="87" t="s">
        <v>228</v>
      </c>
      <c r="D19" s="89">
        <f>IF(A16="NA",0,COUNTIF(D8:D15,"T"))</f>
        <v>0</v>
      </c>
    </row>
    <row r="20" spans="1:4" ht="15.5" x14ac:dyDescent="0.35">
      <c r="A20" s="46"/>
      <c r="C20" s="108" t="s">
        <v>235</v>
      </c>
      <c r="D20" s="109">
        <f>IF(A16="NA",0,COUNTIF(D8:D15,"")+0.0001)</f>
        <v>0</v>
      </c>
    </row>
    <row r="21" spans="1:4" ht="16" thickBot="1" x14ac:dyDescent="0.4">
      <c r="C21" s="90" t="s">
        <v>207</v>
      </c>
      <c r="D21" s="91">
        <f>IF(A16="NA",0,D19/D17)</f>
        <v>0</v>
      </c>
    </row>
    <row r="22" spans="1:4" x14ac:dyDescent="0.35">
      <c r="C22" s="46"/>
      <c r="D22" s="46"/>
    </row>
    <row r="23" spans="1:4" x14ac:dyDescent="0.35">
      <c r="C23" s="46"/>
      <c r="D23" s="46"/>
    </row>
    <row r="24" spans="1:4" x14ac:dyDescent="0.35">
      <c r="B24" s="58"/>
      <c r="C24" s="58"/>
      <c r="D24" s="58"/>
    </row>
    <row r="25" spans="1:4" x14ac:dyDescent="0.35">
      <c r="C25" s="46"/>
      <c r="D25" s="46"/>
    </row>
    <row r="26" spans="1:4" x14ac:dyDescent="0.35">
      <c r="C26" s="46"/>
      <c r="D26" s="46"/>
    </row>
    <row r="27" spans="1:4" x14ac:dyDescent="0.35">
      <c r="C27" s="46"/>
      <c r="D27" s="46"/>
    </row>
    <row r="28" spans="1:4" x14ac:dyDescent="0.35">
      <c r="C28" s="46"/>
      <c r="D28" s="46"/>
    </row>
    <row r="29" spans="1:4" x14ac:dyDescent="0.35">
      <c r="B29" s="58"/>
      <c r="C29" s="58"/>
      <c r="D29" s="58"/>
    </row>
  </sheetData>
  <sheetProtection sheet="1" objects="1" scenarios="1" selectLockedCells="1"/>
  <mergeCells count="1">
    <mergeCell ref="B1:C2"/>
  </mergeCells>
  <conditionalFormatting sqref="D8:D15">
    <cfRule type="cellIs" dxfId="26" priority="1" operator="equal">
      <formula>"T"</formula>
    </cfRule>
    <cfRule type="cellIs" dxfId="25" priority="2" operator="equal">
      <formula>"F"</formula>
    </cfRule>
    <cfRule type="cellIs" dxfId="24" priority="3" operator="equal">
      <formula>"NA"</formula>
    </cfRule>
  </conditionalFormatting>
  <printOptions horizontalCentered="1"/>
  <pageMargins left="0.25" right="0.25" top="0.75" bottom="0.75" header="0.3" footer="0.3"/>
  <pageSetup orientation="portrait" r:id="rId1"/>
  <headerFooter differentFirst="1"/>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Instructions!$AA$7:$AA$9</xm:f>
          </x14:formula1>
          <xm:sqref>D8:D15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zoomScaleNormal="100" workbookViewId="0">
      <selection activeCell="D5" sqref="D5"/>
    </sheetView>
  </sheetViews>
  <sheetFormatPr defaultColWidth="8.90625" defaultRowHeight="14.5" x14ac:dyDescent="0.35"/>
  <cols>
    <col min="1" max="1" width="5.90625" style="21" bestFit="1" customWidth="1"/>
    <col min="2" max="2" width="22.453125" style="46" customWidth="1"/>
    <col min="3" max="3" width="66.54296875" style="1" customWidth="1"/>
    <col min="4" max="4" width="8.6328125" style="1" customWidth="1"/>
    <col min="5" max="16384" width="8.90625" style="1"/>
  </cols>
  <sheetData>
    <row r="1" spans="1:4" ht="14.4" customHeight="1" x14ac:dyDescent="0.35">
      <c r="B1" s="138" t="s">
        <v>42</v>
      </c>
      <c r="C1" s="138"/>
      <c r="D1" s="63" t="s">
        <v>230</v>
      </c>
    </row>
    <row r="2" spans="1:4" ht="14.4" customHeight="1" x14ac:dyDescent="0.35">
      <c r="B2" s="138"/>
      <c r="C2" s="138"/>
      <c r="D2" s="63" t="s">
        <v>231</v>
      </c>
    </row>
    <row r="3" spans="1:4" ht="14.4" customHeight="1" x14ac:dyDescent="0.35">
      <c r="B3" s="44"/>
      <c r="C3" s="12"/>
      <c r="D3" s="63" t="s">
        <v>209</v>
      </c>
    </row>
    <row r="4" spans="1:4" ht="6.65" customHeight="1" x14ac:dyDescent="0.35">
      <c r="B4" s="44"/>
      <c r="C4" s="12"/>
      <c r="D4" s="11"/>
    </row>
    <row r="5" spans="1:4" ht="24.75" customHeight="1" x14ac:dyDescent="0.5">
      <c r="A5" s="27">
        <v>3</v>
      </c>
      <c r="B5" s="45" t="s">
        <v>128</v>
      </c>
      <c r="C5" s="29" t="s">
        <v>43</v>
      </c>
      <c r="D5" s="60"/>
    </row>
    <row r="6" spans="1:4" ht="24.75" customHeight="1" x14ac:dyDescent="0.5">
      <c r="A6" s="19"/>
      <c r="B6" s="56"/>
      <c r="C6" s="30"/>
      <c r="D6" s="6"/>
    </row>
    <row r="7" spans="1:4" s="6" customFormat="1" x14ac:dyDescent="0.35">
      <c r="A7" s="69"/>
      <c r="D7" s="25" t="s">
        <v>30</v>
      </c>
    </row>
    <row r="8" spans="1:4" ht="25.5" customHeight="1" x14ac:dyDescent="0.35">
      <c r="A8" s="23">
        <v>3.01</v>
      </c>
      <c r="B8" s="42" t="s">
        <v>0</v>
      </c>
      <c r="C8" s="43" t="s">
        <v>244</v>
      </c>
      <c r="D8" s="68"/>
    </row>
    <row r="9" spans="1:4" ht="43.5" x14ac:dyDescent="0.35">
      <c r="A9" s="23">
        <f>A8+0.01</f>
        <v>3.0199999999999996</v>
      </c>
      <c r="B9" s="42" t="s">
        <v>26</v>
      </c>
      <c r="C9" s="35" t="s">
        <v>59</v>
      </c>
      <c r="D9" s="68"/>
    </row>
    <row r="10" spans="1:4" ht="29" x14ac:dyDescent="0.35">
      <c r="A10" s="23">
        <f>A9+0.01</f>
        <v>3.0299999999999994</v>
      </c>
      <c r="B10" s="42" t="s">
        <v>130</v>
      </c>
      <c r="C10" s="35" t="s">
        <v>117</v>
      </c>
      <c r="D10" s="68"/>
    </row>
    <row r="11" spans="1:4" ht="43.5" x14ac:dyDescent="0.35">
      <c r="A11" s="23">
        <f t="shared" ref="A11:A14" si="0">A9+0.01</f>
        <v>3.0299999999999994</v>
      </c>
      <c r="B11" s="42" t="s">
        <v>131</v>
      </c>
      <c r="C11" s="35" t="s">
        <v>132</v>
      </c>
      <c r="D11" s="68"/>
    </row>
    <row r="12" spans="1:4" ht="43.5" x14ac:dyDescent="0.35">
      <c r="A12" s="23">
        <f t="shared" si="0"/>
        <v>3.0399999999999991</v>
      </c>
      <c r="B12" s="42" t="s">
        <v>194</v>
      </c>
      <c r="C12" s="35" t="s">
        <v>58</v>
      </c>
      <c r="D12" s="68"/>
    </row>
    <row r="13" spans="1:4" ht="29" x14ac:dyDescent="0.35">
      <c r="A13" s="23">
        <f t="shared" si="0"/>
        <v>3.0399999999999991</v>
      </c>
      <c r="B13" s="42" t="s">
        <v>193</v>
      </c>
      <c r="C13" s="32" t="s">
        <v>133</v>
      </c>
      <c r="D13" s="68"/>
    </row>
    <row r="14" spans="1:4" ht="48.75" customHeight="1" thickBot="1" x14ac:dyDescent="0.4">
      <c r="A14" s="94">
        <f t="shared" si="0"/>
        <v>3.0499999999999989</v>
      </c>
      <c r="B14" s="95" t="s">
        <v>191</v>
      </c>
      <c r="C14" s="83" t="s">
        <v>192</v>
      </c>
      <c r="D14" s="84"/>
    </row>
    <row r="15" spans="1:4" ht="16" thickBot="1" x14ac:dyDescent="0.4">
      <c r="A15" s="100" t="str">
        <f>IF(D5=1,COUNT(A8:A14),"NA")</f>
        <v>NA</v>
      </c>
      <c r="B15" s="101" t="s">
        <v>190</v>
      </c>
      <c r="C15" s="85" t="s">
        <v>206</v>
      </c>
      <c r="D15" s="86">
        <f>IF(A15="NA",0,COUNTIF(D8:D14,"na"))</f>
        <v>0</v>
      </c>
    </row>
    <row r="16" spans="1:4" ht="15.5" x14ac:dyDescent="0.35">
      <c r="C16" s="87" t="s">
        <v>236</v>
      </c>
      <c r="D16" s="88">
        <f>IF(A15="NA",0,A15-(D15+D19))</f>
        <v>0</v>
      </c>
    </row>
    <row r="17" spans="3:4" ht="15.5" x14ac:dyDescent="0.35">
      <c r="C17" s="87" t="s">
        <v>229</v>
      </c>
      <c r="D17" s="89">
        <f>IF(A15="NA",0,COUNTIF(D8:D14,"F"))</f>
        <v>0</v>
      </c>
    </row>
    <row r="18" spans="3:4" ht="15.5" x14ac:dyDescent="0.35">
      <c r="C18" s="87" t="s">
        <v>232</v>
      </c>
      <c r="D18" s="89">
        <f>IF(A15="NA",0,COUNTIF(D8:D14,"T"))</f>
        <v>0</v>
      </c>
    </row>
    <row r="19" spans="3:4" ht="15.5" x14ac:dyDescent="0.35">
      <c r="C19" s="108" t="s">
        <v>235</v>
      </c>
      <c r="D19" s="109">
        <f>IF(A15="NA",0,COUNTIF(D8:D14,"")+0.0001)</f>
        <v>0</v>
      </c>
    </row>
    <row r="20" spans="3:4" ht="16" thickBot="1" x14ac:dyDescent="0.4">
      <c r="C20" s="90" t="s">
        <v>207</v>
      </c>
      <c r="D20" s="91">
        <f>IF(A15="NA",0,D18/D16)</f>
        <v>0</v>
      </c>
    </row>
  </sheetData>
  <sheetProtection sheet="1" objects="1" scenarios="1" selectLockedCells="1"/>
  <mergeCells count="1">
    <mergeCell ref="B1:C2"/>
  </mergeCells>
  <conditionalFormatting sqref="D8:D14">
    <cfRule type="cellIs" dxfId="23" priority="1" operator="equal">
      <formula>"T"</formula>
    </cfRule>
    <cfRule type="cellIs" dxfId="22" priority="2" operator="equal">
      <formula>"F"</formula>
    </cfRule>
    <cfRule type="cellIs" dxfId="21" priority="3" operator="equal">
      <formula>"NA"</formula>
    </cfRule>
  </conditionalFormatting>
  <printOptions horizontalCentered="1"/>
  <pageMargins left="0.25" right="0.25" top="0.75" bottom="0.75" header="0.3" footer="0.3"/>
  <pageSetup scale="98" orientation="portrait" r:id="rId1"/>
  <headerFooter differentFirst="1"/>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Instructions!$AA$7:$AA$9</xm:f>
          </x14:formula1>
          <xm:sqref>D8:D14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Normal="100" workbookViewId="0">
      <selection activeCell="D5" sqref="D5"/>
    </sheetView>
  </sheetViews>
  <sheetFormatPr defaultColWidth="8.90625" defaultRowHeight="14.5" x14ac:dyDescent="0.35"/>
  <cols>
    <col min="1" max="1" width="6.6328125" style="21" customWidth="1"/>
    <col min="2" max="2" width="19.54296875" style="1" customWidth="1"/>
    <col min="3" max="3" width="66.54296875" style="1" customWidth="1"/>
    <col min="4" max="4" width="8.6328125" style="1" customWidth="1"/>
    <col min="5" max="5" width="8.90625" style="1"/>
    <col min="6" max="6" width="8.90625" style="39"/>
    <col min="7" max="16384" width="8.90625" style="1"/>
  </cols>
  <sheetData>
    <row r="1" spans="1:14" ht="14.4" customHeight="1" x14ac:dyDescent="0.35">
      <c r="B1" s="138" t="s">
        <v>42</v>
      </c>
      <c r="C1" s="138"/>
      <c r="D1" s="63" t="s">
        <v>230</v>
      </c>
    </row>
    <row r="2" spans="1:14" ht="14.4" customHeight="1" x14ac:dyDescent="0.35">
      <c r="B2" s="138"/>
      <c r="C2" s="138"/>
      <c r="D2" s="63" t="s">
        <v>231</v>
      </c>
    </row>
    <row r="3" spans="1:14" ht="14.4" customHeight="1" x14ac:dyDescent="0.35">
      <c r="B3" s="12"/>
      <c r="C3" s="12"/>
      <c r="D3" s="63" t="s">
        <v>209</v>
      </c>
    </row>
    <row r="4" spans="1:14" ht="6.65" customHeight="1" x14ac:dyDescent="0.35">
      <c r="B4" s="12"/>
      <c r="C4" s="12"/>
      <c r="D4" s="11"/>
    </row>
    <row r="5" spans="1:14" ht="25.5" customHeight="1" x14ac:dyDescent="0.5">
      <c r="A5" s="27">
        <v>4</v>
      </c>
      <c r="B5" s="31" t="s">
        <v>53</v>
      </c>
      <c r="C5" s="29" t="s">
        <v>43</v>
      </c>
      <c r="D5" s="60"/>
    </row>
    <row r="6" spans="1:14" ht="14.25" customHeight="1" x14ac:dyDescent="0.35">
      <c r="A6" s="1"/>
    </row>
    <row r="7" spans="1:14" s="6" customFormat="1" x14ac:dyDescent="0.35">
      <c r="A7" s="1"/>
      <c r="B7" s="1"/>
      <c r="C7" s="1"/>
      <c r="D7" s="25" t="s">
        <v>30</v>
      </c>
      <c r="F7" s="40"/>
      <c r="N7" s="1"/>
    </row>
    <row r="8" spans="1:14" ht="34.5" customHeight="1" x14ac:dyDescent="0.35">
      <c r="A8" s="23">
        <v>4.01</v>
      </c>
      <c r="B8" s="32" t="s">
        <v>5</v>
      </c>
      <c r="C8" s="52" t="s">
        <v>68</v>
      </c>
      <c r="D8" s="68"/>
      <c r="F8" s="1"/>
    </row>
    <row r="9" spans="1:14" ht="34.5" customHeight="1" x14ac:dyDescent="0.35">
      <c r="A9" s="23">
        <f>A8+0.01</f>
        <v>4.0199999999999996</v>
      </c>
      <c r="B9" s="43" t="s">
        <v>138</v>
      </c>
      <c r="C9" s="52" t="s">
        <v>139</v>
      </c>
      <c r="D9" s="68"/>
      <c r="F9" s="1"/>
    </row>
    <row r="10" spans="1:14" ht="34.5" customHeight="1" x14ac:dyDescent="0.35">
      <c r="A10" s="23">
        <f t="shared" ref="A10:A13" si="0">A9+0.01</f>
        <v>4.0299999999999994</v>
      </c>
      <c r="B10" s="43" t="s">
        <v>138</v>
      </c>
      <c r="C10" s="52" t="s">
        <v>240</v>
      </c>
      <c r="D10" s="68"/>
      <c r="F10" s="1"/>
    </row>
    <row r="11" spans="1:14" ht="65.25" customHeight="1" x14ac:dyDescent="0.35">
      <c r="A11" s="23">
        <f t="shared" si="0"/>
        <v>4.0399999999999991</v>
      </c>
      <c r="B11" s="43" t="s">
        <v>140</v>
      </c>
      <c r="C11" s="52" t="s">
        <v>238</v>
      </c>
      <c r="D11" s="68"/>
      <c r="F11" s="1"/>
    </row>
    <row r="12" spans="1:14" ht="36" customHeight="1" x14ac:dyDescent="0.35">
      <c r="A12" s="23">
        <f t="shared" si="0"/>
        <v>4.0499999999999989</v>
      </c>
      <c r="B12" s="43" t="s">
        <v>140</v>
      </c>
      <c r="C12" s="52" t="s">
        <v>144</v>
      </c>
      <c r="D12" s="68"/>
      <c r="F12" s="1"/>
    </row>
    <row r="13" spans="1:14" ht="15.5" x14ac:dyDescent="0.35">
      <c r="A13" s="23">
        <f t="shared" si="0"/>
        <v>4.0599999999999987</v>
      </c>
      <c r="B13" s="32" t="s">
        <v>134</v>
      </c>
      <c r="C13" s="43" t="s">
        <v>69</v>
      </c>
      <c r="D13" s="68"/>
      <c r="F13" s="1"/>
    </row>
    <row r="14" spans="1:14" ht="29" x14ac:dyDescent="0.35">
      <c r="A14" s="23">
        <f t="shared" ref="A14:A22" si="1">A13+0.01</f>
        <v>4.0699999999999985</v>
      </c>
      <c r="B14" s="43" t="s">
        <v>134</v>
      </c>
      <c r="C14" s="43" t="s">
        <v>239</v>
      </c>
      <c r="D14" s="68"/>
      <c r="F14" s="53"/>
      <c r="G14" s="53"/>
      <c r="H14" s="53"/>
      <c r="I14" s="53"/>
      <c r="J14" s="53"/>
      <c r="K14" s="53"/>
      <c r="L14" s="53"/>
      <c r="M14" s="53"/>
    </row>
    <row r="15" spans="1:14" ht="29" x14ac:dyDescent="0.35">
      <c r="A15" s="23">
        <f t="shared" si="1"/>
        <v>4.0799999999999983</v>
      </c>
      <c r="B15" s="32" t="s">
        <v>17</v>
      </c>
      <c r="C15" s="43" t="s">
        <v>60</v>
      </c>
      <c r="D15" s="68"/>
    </row>
    <row r="16" spans="1:14" ht="29" x14ac:dyDescent="0.35">
      <c r="A16" s="23">
        <f t="shared" si="1"/>
        <v>4.0899999999999981</v>
      </c>
      <c r="B16" s="32" t="s">
        <v>19</v>
      </c>
      <c r="C16" s="43" t="s">
        <v>20</v>
      </c>
      <c r="D16" s="68"/>
    </row>
    <row r="17" spans="1:6" ht="29" x14ac:dyDescent="0.35">
      <c r="A17" s="23">
        <f t="shared" si="1"/>
        <v>4.0999999999999979</v>
      </c>
      <c r="B17" s="32" t="s">
        <v>145</v>
      </c>
      <c r="C17" s="43" t="s">
        <v>21</v>
      </c>
      <c r="D17" s="68"/>
    </row>
    <row r="18" spans="1:6" ht="30" customHeight="1" x14ac:dyDescent="0.35">
      <c r="A18" s="23">
        <f t="shared" si="1"/>
        <v>4.1099999999999977</v>
      </c>
      <c r="B18" s="32" t="s">
        <v>18</v>
      </c>
      <c r="C18" s="43" t="s">
        <v>135</v>
      </c>
      <c r="D18" s="68"/>
    </row>
    <row r="19" spans="1:6" ht="29" x14ac:dyDescent="0.35">
      <c r="A19" s="23">
        <f t="shared" si="1"/>
        <v>4.1199999999999974</v>
      </c>
      <c r="B19" s="32" t="s">
        <v>15</v>
      </c>
      <c r="C19" s="43" t="s">
        <v>141</v>
      </c>
      <c r="D19" s="68"/>
    </row>
    <row r="20" spans="1:6" ht="43.5" x14ac:dyDescent="0.35">
      <c r="A20" s="23">
        <f t="shared" si="1"/>
        <v>4.1299999999999972</v>
      </c>
      <c r="B20" s="32" t="s">
        <v>137</v>
      </c>
      <c r="C20" s="43" t="s">
        <v>142</v>
      </c>
      <c r="D20" s="68"/>
    </row>
    <row r="21" spans="1:6" ht="39.75" customHeight="1" x14ac:dyDescent="0.35">
      <c r="A21" s="23">
        <f t="shared" si="1"/>
        <v>4.139999999999997</v>
      </c>
      <c r="B21" s="43" t="s">
        <v>143</v>
      </c>
      <c r="C21" s="43" t="s">
        <v>262</v>
      </c>
      <c r="D21" s="68"/>
    </row>
    <row r="22" spans="1:6" ht="29.5" thickBot="1" x14ac:dyDescent="0.4">
      <c r="A22" s="23">
        <f t="shared" si="1"/>
        <v>4.1499999999999968</v>
      </c>
      <c r="B22" s="43" t="s">
        <v>146</v>
      </c>
      <c r="C22" s="83" t="s">
        <v>147</v>
      </c>
      <c r="D22" s="84"/>
    </row>
    <row r="23" spans="1:6" ht="16" thickBot="1" x14ac:dyDescent="0.4">
      <c r="A23" s="96" t="str">
        <f>IF(D5=1,COUNT(A8:A22),"NA")</f>
        <v>NA</v>
      </c>
      <c r="B23" s="102" t="s">
        <v>190</v>
      </c>
      <c r="C23" s="85" t="s">
        <v>206</v>
      </c>
      <c r="D23" s="86">
        <f>IF(A23="NA",0,COUNTIF(D8:D22,"na"))</f>
        <v>0</v>
      </c>
    </row>
    <row r="24" spans="1:6" ht="15.5" x14ac:dyDescent="0.35">
      <c r="A24" s="1"/>
      <c r="C24" s="87" t="s">
        <v>236</v>
      </c>
      <c r="D24" s="88">
        <f>IF(A23="NA",0,A23-(D23+D27))</f>
        <v>0</v>
      </c>
    </row>
    <row r="25" spans="1:6" ht="15.5" x14ac:dyDescent="0.35">
      <c r="A25" s="1"/>
      <c r="C25" s="87" t="s">
        <v>229</v>
      </c>
      <c r="D25" s="89">
        <f>IF(A23="NA",0,COUNTIF(D8:D22,"F"))</f>
        <v>0</v>
      </c>
    </row>
    <row r="26" spans="1:6" ht="15.5" x14ac:dyDescent="0.35">
      <c r="A26" s="1"/>
      <c r="C26" s="87" t="s">
        <v>232</v>
      </c>
      <c r="D26" s="89">
        <f>IF(A23="NA",0,COUNTIF(D8:D22,"T"))</f>
        <v>0</v>
      </c>
    </row>
    <row r="27" spans="1:6" ht="15.5" x14ac:dyDescent="0.35">
      <c r="A27" s="1"/>
      <c r="C27" s="108" t="s">
        <v>235</v>
      </c>
      <c r="D27" s="109">
        <f>IF(A23="NA",0,(COUNTIF(D8:D22,"")+0.0001))</f>
        <v>0</v>
      </c>
    </row>
    <row r="28" spans="1:6" ht="16" thickBot="1" x14ac:dyDescent="0.4">
      <c r="C28" s="90" t="s">
        <v>207</v>
      </c>
      <c r="D28" s="91">
        <f>IF(A23="NA",0,D26/D24)</f>
        <v>0</v>
      </c>
      <c r="F28" s="1"/>
    </row>
    <row r="29" spans="1:6" x14ac:dyDescent="0.35">
      <c r="F29" s="1"/>
    </row>
    <row r="30" spans="1:6" x14ac:dyDescent="0.35">
      <c r="F30" s="1"/>
    </row>
    <row r="31" spans="1:6" x14ac:dyDescent="0.35">
      <c r="F31" s="1"/>
    </row>
  </sheetData>
  <sheetProtection sheet="1" objects="1" scenarios="1" selectLockedCells="1"/>
  <mergeCells count="1">
    <mergeCell ref="B1:C2"/>
  </mergeCells>
  <conditionalFormatting sqref="D8:D22">
    <cfRule type="cellIs" dxfId="20" priority="1" operator="equal">
      <formula>"t"</formula>
    </cfRule>
    <cfRule type="cellIs" dxfId="19" priority="3" operator="equal">
      <formula>"f"</formula>
    </cfRule>
    <cfRule type="cellIs" dxfId="18" priority="4" operator="equal">
      <formula>"NA"</formula>
    </cfRule>
  </conditionalFormatting>
  <printOptions horizontalCentered="1"/>
  <pageMargins left="0.25" right="0.25" top="0.75" bottom="0.75" header="0.3" footer="0.3"/>
  <pageSetup scale="96" orientation="portrait" r:id="rId1"/>
  <headerFooter differentFirst="1"/>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Instructions!$AA$7:$AA$9</xm:f>
          </x14:formula1>
          <xm:sqref>D8:D22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zoomScaleNormal="100" workbookViewId="0">
      <selection activeCell="D5" sqref="D5"/>
    </sheetView>
  </sheetViews>
  <sheetFormatPr defaultColWidth="8.90625" defaultRowHeight="14.5" x14ac:dyDescent="0.35"/>
  <cols>
    <col min="1" max="1" width="6.6328125" style="21" customWidth="1"/>
    <col min="2" max="2" width="22.453125" style="1" customWidth="1"/>
    <col min="3" max="3" width="68" style="1" customWidth="1"/>
    <col min="4" max="4" width="8.6328125" style="1" customWidth="1"/>
    <col min="5" max="5" width="8.90625" style="1"/>
    <col min="6" max="6" width="8.90625" style="39"/>
    <col min="7" max="16384" width="8.90625" style="1"/>
  </cols>
  <sheetData>
    <row r="1" spans="1:6" ht="14.4" customHeight="1" x14ac:dyDescent="0.35">
      <c r="B1" s="138" t="s">
        <v>42</v>
      </c>
      <c r="C1" s="138"/>
      <c r="D1" s="63" t="s">
        <v>230</v>
      </c>
    </row>
    <row r="2" spans="1:6" ht="14.4" customHeight="1" x14ac:dyDescent="0.35">
      <c r="B2" s="138"/>
      <c r="C2" s="138"/>
      <c r="D2" s="63" t="s">
        <v>231</v>
      </c>
    </row>
    <row r="3" spans="1:6" ht="14.4" customHeight="1" x14ac:dyDescent="0.35">
      <c r="B3" s="12"/>
      <c r="C3" s="12"/>
      <c r="D3" s="63" t="s">
        <v>209</v>
      </c>
    </row>
    <row r="4" spans="1:6" x14ac:dyDescent="0.35">
      <c r="C4" s="2"/>
      <c r="D4" s="3"/>
    </row>
    <row r="5" spans="1:6" ht="24.75" customHeight="1" x14ac:dyDescent="0.5">
      <c r="A5" s="38">
        <v>5</v>
      </c>
      <c r="B5" s="31" t="s">
        <v>54</v>
      </c>
      <c r="C5" s="29" t="s">
        <v>43</v>
      </c>
      <c r="D5" s="60"/>
    </row>
    <row r="6" spans="1:6" ht="14.25" customHeight="1" x14ac:dyDescent="0.5">
      <c r="A6" s="66"/>
      <c r="B6" s="10"/>
      <c r="C6" s="30"/>
      <c r="D6" s="30"/>
    </row>
    <row r="7" spans="1:6" ht="15.75" customHeight="1" x14ac:dyDescent="0.35">
      <c r="A7" s="1"/>
      <c r="D7" s="67" t="s">
        <v>30</v>
      </c>
    </row>
    <row r="8" spans="1:6" ht="29" x14ac:dyDescent="0.35">
      <c r="A8" s="37">
        <f>A5+0.01</f>
        <v>5.01</v>
      </c>
      <c r="B8" s="43" t="s">
        <v>48</v>
      </c>
      <c r="C8" s="33" t="s">
        <v>245</v>
      </c>
      <c r="D8" s="68"/>
    </row>
    <row r="9" spans="1:6" ht="29" x14ac:dyDescent="0.35">
      <c r="A9" s="24">
        <f>A8+0.01</f>
        <v>5.0199999999999996</v>
      </c>
      <c r="B9" s="43" t="s">
        <v>49</v>
      </c>
      <c r="C9" s="33" t="s">
        <v>148</v>
      </c>
      <c r="D9" s="68"/>
    </row>
    <row r="10" spans="1:6" ht="43.5" x14ac:dyDescent="0.35">
      <c r="A10" s="24">
        <f t="shared" ref="A10:A14" si="0">A9+0.01</f>
        <v>5.0299999999999994</v>
      </c>
      <c r="B10" s="43" t="s">
        <v>6</v>
      </c>
      <c r="C10" s="43" t="s">
        <v>246</v>
      </c>
      <c r="D10" s="68"/>
    </row>
    <row r="11" spans="1:6" ht="15.5" x14ac:dyDescent="0.35">
      <c r="A11" s="24">
        <f t="shared" si="0"/>
        <v>5.0399999999999991</v>
      </c>
      <c r="B11" s="43" t="s">
        <v>150</v>
      </c>
      <c r="C11" s="43" t="s">
        <v>151</v>
      </c>
      <c r="D11" s="68"/>
    </row>
    <row r="12" spans="1:6" ht="15.5" x14ac:dyDescent="0.35">
      <c r="A12" s="24">
        <f t="shared" si="0"/>
        <v>5.0499999999999989</v>
      </c>
      <c r="B12" s="43" t="s">
        <v>152</v>
      </c>
      <c r="C12" s="43" t="s">
        <v>153</v>
      </c>
      <c r="D12" s="68"/>
    </row>
    <row r="13" spans="1:6" ht="29" x14ac:dyDescent="0.35">
      <c r="A13" s="24">
        <f t="shared" si="0"/>
        <v>5.0599999999999987</v>
      </c>
      <c r="B13" s="43" t="s">
        <v>7</v>
      </c>
      <c r="C13" s="43" t="s">
        <v>149</v>
      </c>
      <c r="D13" s="68"/>
    </row>
    <row r="14" spans="1:6" ht="29.5" thickBot="1" x14ac:dyDescent="0.4">
      <c r="A14" s="24">
        <f t="shared" si="0"/>
        <v>5.0699999999999985</v>
      </c>
      <c r="B14" s="43" t="s">
        <v>8</v>
      </c>
      <c r="C14" s="43" t="s">
        <v>35</v>
      </c>
      <c r="D14" s="68"/>
      <c r="F14" s="65"/>
    </row>
    <row r="15" spans="1:6" ht="16" thickBot="1" x14ac:dyDescent="0.4">
      <c r="A15" s="104" t="str">
        <f>IF(D5=1,COUNT(A8:A14),"NA")</f>
        <v>NA</v>
      </c>
      <c r="B15" s="102" t="s">
        <v>190</v>
      </c>
      <c r="C15" s="85" t="s">
        <v>206</v>
      </c>
      <c r="D15" s="86">
        <f>IF(A15="NA",0,COUNTIF(D8:D14,"NA"))</f>
        <v>0</v>
      </c>
    </row>
    <row r="16" spans="1:6" ht="15.5" x14ac:dyDescent="0.35">
      <c r="A16" s="1"/>
      <c r="C16" s="87" t="s">
        <v>236</v>
      </c>
      <c r="D16" s="88">
        <f>IF(A15="NA",0,A15-(D15+D19))</f>
        <v>0</v>
      </c>
    </row>
    <row r="17" spans="1:4" ht="15.5" x14ac:dyDescent="0.35">
      <c r="A17" s="1"/>
      <c r="C17" s="87" t="s">
        <v>229</v>
      </c>
      <c r="D17" s="89">
        <f>IF(A15="NA",0,COUNTIF(D8:D14,"F"))</f>
        <v>0</v>
      </c>
    </row>
    <row r="18" spans="1:4" ht="15.5" x14ac:dyDescent="0.35">
      <c r="A18" s="1"/>
      <c r="C18" s="87" t="s">
        <v>232</v>
      </c>
      <c r="D18" s="89">
        <f>IF(A15="NA",0,COUNTIF(D8:D14,"T"))</f>
        <v>0</v>
      </c>
    </row>
    <row r="19" spans="1:4" ht="15.5" x14ac:dyDescent="0.35">
      <c r="A19" s="1"/>
      <c r="C19" s="108" t="s">
        <v>235</v>
      </c>
      <c r="D19" s="109">
        <f>IF(A15="NA",0,COUNTIF(D8:D14,"")+0.0001)</f>
        <v>0</v>
      </c>
    </row>
    <row r="20" spans="1:4" ht="16" thickBot="1" x14ac:dyDescent="0.4">
      <c r="C20" s="90" t="s">
        <v>207</v>
      </c>
      <c r="D20" s="91">
        <f>IF(A15="NA",0,D18/D16)</f>
        <v>0</v>
      </c>
    </row>
  </sheetData>
  <sheetProtection sheet="1" selectLockedCells="1"/>
  <mergeCells count="1">
    <mergeCell ref="B1:C2"/>
  </mergeCells>
  <conditionalFormatting sqref="D8:D14">
    <cfRule type="cellIs" dxfId="17" priority="1" operator="equal">
      <formula>"T"</formula>
    </cfRule>
    <cfRule type="cellIs" dxfId="16" priority="2" operator="equal">
      <formula>"F"</formula>
    </cfRule>
    <cfRule type="cellIs" dxfId="15" priority="3" operator="equal">
      <formula>"NA"</formula>
    </cfRule>
  </conditionalFormatting>
  <printOptions horizontalCentered="1"/>
  <pageMargins left="0.25" right="0.25" top="0.75" bottom="0.75" header="0.3" footer="0.3"/>
  <pageSetup scale="96" orientation="portrait" r:id="rId1"/>
  <headerFooter differentFirst="1"/>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Instructions!$AA$7:$AA$9</xm:f>
          </x14:formula1>
          <xm:sqref>D8:D14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topLeftCell="A5" zoomScaleNormal="100" workbookViewId="0">
      <selection activeCell="D17" sqref="D17"/>
    </sheetView>
  </sheetViews>
  <sheetFormatPr defaultRowHeight="14.5" x14ac:dyDescent="0.35"/>
  <cols>
    <col min="1" max="1" width="4.90625" style="22" customWidth="1"/>
    <col min="2" max="2" width="21.6328125" style="55" customWidth="1"/>
    <col min="3" max="3" width="60.36328125" customWidth="1"/>
    <col min="4" max="4" width="8.6328125" customWidth="1"/>
  </cols>
  <sheetData>
    <row r="1" spans="1:4" s="1" customFormat="1" ht="14.4" customHeight="1" x14ac:dyDescent="0.35">
      <c r="A1" s="21"/>
      <c r="B1" s="138" t="s">
        <v>42</v>
      </c>
      <c r="C1" s="138"/>
      <c r="D1" s="63" t="s">
        <v>230</v>
      </c>
    </row>
    <row r="2" spans="1:4" s="1" customFormat="1" ht="14.4" customHeight="1" x14ac:dyDescent="0.35">
      <c r="A2" s="21"/>
      <c r="B2" s="138"/>
      <c r="C2" s="138"/>
      <c r="D2" s="63" t="s">
        <v>231</v>
      </c>
    </row>
    <row r="3" spans="1:4" s="1" customFormat="1" ht="14.4" customHeight="1" x14ac:dyDescent="0.35">
      <c r="A3" s="21"/>
      <c r="B3" s="44"/>
      <c r="C3" s="12"/>
      <c r="D3" s="63" t="s">
        <v>209</v>
      </c>
    </row>
    <row r="4" spans="1:4" s="1" customFormat="1" ht="5.4" customHeight="1" x14ac:dyDescent="0.35">
      <c r="A4" s="21"/>
      <c r="B4" s="44"/>
      <c r="C4" s="12"/>
      <c r="D4" s="11"/>
    </row>
    <row r="5" spans="1:4" s="1" customFormat="1" ht="30.75" customHeight="1" x14ac:dyDescent="0.5">
      <c r="A5" s="27">
        <v>6</v>
      </c>
      <c r="B5" s="54" t="s">
        <v>47</v>
      </c>
      <c r="C5" s="29" t="s">
        <v>43</v>
      </c>
      <c r="D5" s="60"/>
    </row>
    <row r="6" spans="1:4" s="1" customFormat="1" ht="12.75" customHeight="1" x14ac:dyDescent="0.35"/>
    <row r="7" spans="1:4" s="6" customFormat="1" x14ac:dyDescent="0.35">
      <c r="A7" s="1"/>
      <c r="B7" s="1"/>
      <c r="C7" s="1"/>
      <c r="D7" s="25" t="s">
        <v>30</v>
      </c>
    </row>
    <row r="8" spans="1:4" s="6" customFormat="1" ht="29" x14ac:dyDescent="0.35">
      <c r="A8" s="23">
        <v>6.01</v>
      </c>
      <c r="B8" s="42" t="s">
        <v>0</v>
      </c>
      <c r="C8" s="43" t="s">
        <v>244</v>
      </c>
      <c r="D8" s="68"/>
    </row>
    <row r="9" spans="1:4" s="1" customFormat="1" ht="15.5" x14ac:dyDescent="0.35">
      <c r="A9" s="23">
        <f>A8+0.01</f>
        <v>6.02</v>
      </c>
      <c r="B9" s="42" t="s">
        <v>210</v>
      </c>
      <c r="C9" s="43" t="s">
        <v>211</v>
      </c>
      <c r="D9" s="68"/>
    </row>
    <row r="10" spans="1:4" s="1" customFormat="1" ht="29" x14ac:dyDescent="0.35">
      <c r="A10" s="24">
        <f>A9+0.01</f>
        <v>6.0299999999999994</v>
      </c>
      <c r="B10" s="42" t="s">
        <v>160</v>
      </c>
      <c r="C10" s="43" t="s">
        <v>159</v>
      </c>
      <c r="D10" s="68"/>
    </row>
    <row r="11" spans="1:4" s="1" customFormat="1" ht="29" x14ac:dyDescent="0.35">
      <c r="A11" s="24">
        <f t="shared" ref="A11:A26" si="0">A10+0.01</f>
        <v>6.0399999999999991</v>
      </c>
      <c r="B11" s="42" t="s">
        <v>161</v>
      </c>
      <c r="C11" s="43" t="s">
        <v>248</v>
      </c>
      <c r="D11" s="68"/>
    </row>
    <row r="12" spans="1:4" s="1" customFormat="1" ht="29" x14ac:dyDescent="0.35">
      <c r="A12" s="24">
        <f t="shared" si="0"/>
        <v>6.0499999999999989</v>
      </c>
      <c r="B12" s="42" t="s">
        <v>162</v>
      </c>
      <c r="C12" s="43" t="s">
        <v>163</v>
      </c>
      <c r="D12" s="68"/>
    </row>
    <row r="13" spans="1:4" s="1" customFormat="1" ht="29" x14ac:dyDescent="0.35">
      <c r="A13" s="24">
        <f t="shared" si="0"/>
        <v>6.0599999999999987</v>
      </c>
      <c r="B13" s="42" t="s">
        <v>164</v>
      </c>
      <c r="C13" s="43" t="s">
        <v>165</v>
      </c>
      <c r="D13" s="68"/>
    </row>
    <row r="14" spans="1:4" s="1" customFormat="1" ht="15.5" x14ac:dyDescent="0.35">
      <c r="A14" s="24">
        <f t="shared" si="0"/>
        <v>6.0699999999999985</v>
      </c>
      <c r="B14" s="42" t="s">
        <v>166</v>
      </c>
      <c r="C14" s="43" t="s">
        <v>167</v>
      </c>
      <c r="D14" s="68"/>
    </row>
    <row r="15" spans="1:4" s="1" customFormat="1" ht="30" customHeight="1" x14ac:dyDescent="0.35">
      <c r="A15" s="24">
        <f t="shared" si="0"/>
        <v>6.0799999999999983</v>
      </c>
      <c r="B15" s="42" t="s">
        <v>166</v>
      </c>
      <c r="C15" s="43" t="s">
        <v>168</v>
      </c>
      <c r="D15" s="68"/>
    </row>
    <row r="16" spans="1:4" s="1" customFormat="1" ht="30" customHeight="1" x14ac:dyDescent="0.35">
      <c r="A16" s="24">
        <f t="shared" si="0"/>
        <v>6.0899999999999981</v>
      </c>
      <c r="B16" s="42" t="s">
        <v>166</v>
      </c>
      <c r="C16" s="43" t="s">
        <v>215</v>
      </c>
      <c r="D16" s="68"/>
    </row>
    <row r="17" spans="1:4" s="1" customFormat="1" ht="42" customHeight="1" x14ac:dyDescent="0.35">
      <c r="A17" s="24">
        <f t="shared" si="0"/>
        <v>6.0999999999999979</v>
      </c>
      <c r="B17" s="42" t="s">
        <v>212</v>
      </c>
      <c r="C17" s="43" t="s">
        <v>247</v>
      </c>
      <c r="D17" s="68"/>
    </row>
    <row r="18" spans="1:4" s="1" customFormat="1" ht="30" customHeight="1" x14ac:dyDescent="0.35">
      <c r="A18" s="23">
        <f t="shared" si="0"/>
        <v>6.1099999999999977</v>
      </c>
      <c r="B18" s="42" t="s">
        <v>157</v>
      </c>
      <c r="C18" s="43" t="s">
        <v>158</v>
      </c>
      <c r="D18" s="68"/>
    </row>
    <row r="19" spans="1:4" s="1" customFormat="1" ht="30" customHeight="1" x14ac:dyDescent="0.35">
      <c r="A19" s="24">
        <f t="shared" si="0"/>
        <v>6.1199999999999974</v>
      </c>
      <c r="B19" s="61" t="s">
        <v>185</v>
      </c>
      <c r="C19" s="62" t="s">
        <v>216</v>
      </c>
      <c r="D19" s="68"/>
    </row>
    <row r="20" spans="1:4" s="1" customFormat="1" ht="15.5" x14ac:dyDescent="0.35">
      <c r="A20" s="24">
        <f t="shared" si="0"/>
        <v>6.1299999999999972</v>
      </c>
      <c r="B20" s="61" t="s">
        <v>218</v>
      </c>
      <c r="C20" s="62" t="s">
        <v>219</v>
      </c>
      <c r="D20" s="68"/>
    </row>
    <row r="21" spans="1:4" s="1" customFormat="1" ht="30" customHeight="1" x14ac:dyDescent="0.35">
      <c r="A21" s="24">
        <f t="shared" si="0"/>
        <v>6.139999999999997</v>
      </c>
      <c r="B21" s="61" t="s">
        <v>218</v>
      </c>
      <c r="C21" s="62" t="s">
        <v>220</v>
      </c>
      <c r="D21" s="68"/>
    </row>
    <row r="22" spans="1:4" s="1" customFormat="1" ht="19.75" customHeight="1" x14ac:dyDescent="0.35">
      <c r="A22" s="24">
        <f t="shared" si="0"/>
        <v>6.1499999999999968</v>
      </c>
      <c r="B22" s="61" t="s">
        <v>218</v>
      </c>
      <c r="C22" s="62" t="s">
        <v>221</v>
      </c>
      <c r="D22" s="68"/>
    </row>
    <row r="23" spans="1:4" s="1" customFormat="1" ht="31.25" customHeight="1" x14ac:dyDescent="0.35">
      <c r="A23" s="24">
        <f t="shared" si="0"/>
        <v>6.1599999999999966</v>
      </c>
      <c r="B23" s="42" t="s">
        <v>186</v>
      </c>
      <c r="C23" s="43" t="s">
        <v>187</v>
      </c>
      <c r="D23" s="68"/>
    </row>
    <row r="24" spans="1:4" s="1" customFormat="1" ht="43.5" x14ac:dyDescent="0.35">
      <c r="A24" s="24">
        <f t="shared" si="0"/>
        <v>6.1699999999999964</v>
      </c>
      <c r="B24" s="42" t="s">
        <v>195</v>
      </c>
      <c r="C24" s="35" t="s">
        <v>132</v>
      </c>
      <c r="D24" s="68"/>
    </row>
    <row r="25" spans="1:4" s="1" customFormat="1" ht="43.5" x14ac:dyDescent="0.35">
      <c r="A25" s="24">
        <f t="shared" si="0"/>
        <v>6.1799999999999962</v>
      </c>
      <c r="B25" s="42" t="s">
        <v>194</v>
      </c>
      <c r="C25" s="35" t="s">
        <v>58</v>
      </c>
      <c r="D25" s="68"/>
    </row>
    <row r="26" spans="1:4" s="1" customFormat="1" ht="30" customHeight="1" thickBot="1" x14ac:dyDescent="0.4">
      <c r="A26" s="103">
        <f t="shared" si="0"/>
        <v>6.1899999999999959</v>
      </c>
      <c r="B26" s="95" t="s">
        <v>196</v>
      </c>
      <c r="C26" s="83" t="s">
        <v>217</v>
      </c>
      <c r="D26" s="84"/>
    </row>
    <row r="27" spans="1:4" s="1" customFormat="1" ht="16" thickBot="1" x14ac:dyDescent="0.4">
      <c r="A27" s="92" t="str">
        <f>IF(D5=1,COUNT(A9:A26),"NA")</f>
        <v>NA</v>
      </c>
      <c r="B27" s="101" t="s">
        <v>169</v>
      </c>
      <c r="C27" s="85" t="s">
        <v>206</v>
      </c>
      <c r="D27" s="86">
        <f>IF(A27="NA",0,COUNTIF(D8:D26,"NA"))</f>
        <v>0</v>
      </c>
    </row>
    <row r="28" spans="1:4" ht="15.5" x14ac:dyDescent="0.35">
      <c r="A28" s="55"/>
      <c r="C28" s="87" t="s">
        <v>236</v>
      </c>
      <c r="D28" s="88">
        <f>IF(A27="NA",0,A27-(D27+D31))</f>
        <v>0</v>
      </c>
    </row>
    <row r="29" spans="1:4" ht="15.5" x14ac:dyDescent="0.35">
      <c r="A29" s="55"/>
      <c r="C29" s="87" t="s">
        <v>229</v>
      </c>
      <c r="D29" s="89">
        <f>IF(A27="NA",0,COUNTIF(D8:D26,"F"))</f>
        <v>0</v>
      </c>
    </row>
    <row r="30" spans="1:4" ht="15.5" x14ac:dyDescent="0.35">
      <c r="A30" s="55"/>
      <c r="C30" s="87" t="s">
        <v>228</v>
      </c>
      <c r="D30" s="89">
        <f>IF(A27="NA",0,COUNTIF(D8:D26,"T"))</f>
        <v>0</v>
      </c>
    </row>
    <row r="31" spans="1:4" ht="15.5" x14ac:dyDescent="0.35">
      <c r="A31" s="55"/>
      <c r="C31" s="108" t="s">
        <v>235</v>
      </c>
      <c r="D31" s="107">
        <f>IF(A27="NA",0,COUNTIF(D8:D26,""))</f>
        <v>0</v>
      </c>
    </row>
    <row r="32" spans="1:4" ht="16" thickBot="1" x14ac:dyDescent="0.4">
      <c r="A32" s="55"/>
      <c r="C32" s="90" t="s">
        <v>207</v>
      </c>
      <c r="D32" s="91">
        <f>IF(A27="NA",0,D30/D28)</f>
        <v>0</v>
      </c>
    </row>
  </sheetData>
  <sheetProtection sheet="1" objects="1" scenarios="1" selectLockedCells="1"/>
  <mergeCells count="1">
    <mergeCell ref="B1:C2"/>
  </mergeCells>
  <conditionalFormatting sqref="D9:D26">
    <cfRule type="cellIs" dxfId="14" priority="4" operator="equal">
      <formula>"F"</formula>
    </cfRule>
    <cfRule type="cellIs" dxfId="13" priority="5" operator="equal">
      <formula>"T"</formula>
    </cfRule>
    <cfRule type="cellIs" dxfId="12" priority="6" operator="equal">
      <formula>"NA"</formula>
    </cfRule>
  </conditionalFormatting>
  <conditionalFormatting sqref="D8">
    <cfRule type="cellIs" dxfId="11" priority="1" operator="equal">
      <formula>"F"</formula>
    </cfRule>
    <cfRule type="cellIs" dxfId="10" priority="2" operator="equal">
      <formula>"T"</formula>
    </cfRule>
    <cfRule type="cellIs" dxfId="9" priority="3" operator="equal">
      <formula>"NA"</formula>
    </cfRule>
  </conditionalFormatting>
  <printOptions horizontalCentered="1"/>
  <pageMargins left="0.25" right="0.25" top="0.75" bottom="0.75" header="0.3" footer="0.3"/>
  <pageSetup scale="9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Instructions!$AA$7:$AA$9</xm:f>
          </x14:formula1>
          <xm:sqref>D8:D26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zoomScaleNormal="100" workbookViewId="0">
      <selection activeCell="D9" sqref="D9"/>
    </sheetView>
  </sheetViews>
  <sheetFormatPr defaultRowHeight="14.5" x14ac:dyDescent="0.35"/>
  <cols>
    <col min="1" max="1" width="10.54296875" style="22" customWidth="1"/>
    <col min="2" max="2" width="16.453125" style="55" customWidth="1"/>
    <col min="3" max="3" width="61.453125" customWidth="1"/>
    <col min="4" max="4" width="8.6328125" customWidth="1"/>
  </cols>
  <sheetData>
    <row r="1" spans="1:6" s="1" customFormat="1" ht="14.4" customHeight="1" x14ac:dyDescent="0.35">
      <c r="A1" s="21"/>
      <c r="B1" s="138" t="s">
        <v>42</v>
      </c>
      <c r="C1" s="138"/>
      <c r="D1" s="63" t="s">
        <v>230</v>
      </c>
    </row>
    <row r="2" spans="1:6" s="1" customFormat="1" ht="14.4" customHeight="1" x14ac:dyDescent="0.35">
      <c r="A2" s="21"/>
      <c r="B2" s="138"/>
      <c r="C2" s="138"/>
      <c r="D2" s="63" t="s">
        <v>231</v>
      </c>
    </row>
    <row r="3" spans="1:6" s="1" customFormat="1" ht="14.4" customHeight="1" x14ac:dyDescent="0.35">
      <c r="A3" s="21"/>
      <c r="B3" s="44"/>
      <c r="C3" s="12"/>
      <c r="D3" s="63" t="s">
        <v>209</v>
      </c>
    </row>
    <row r="4" spans="1:6" s="1" customFormat="1" ht="5.4" customHeight="1" x14ac:dyDescent="0.35">
      <c r="A4" s="21"/>
      <c r="B4" s="44"/>
      <c r="C4" s="12"/>
      <c r="D4" s="11"/>
    </row>
    <row r="5" spans="1:6" s="1" customFormat="1" ht="42" x14ac:dyDescent="0.5">
      <c r="A5" s="27">
        <v>7</v>
      </c>
      <c r="B5" s="54" t="s">
        <v>181</v>
      </c>
      <c r="C5" s="29" t="s">
        <v>43</v>
      </c>
      <c r="D5" s="60"/>
    </row>
    <row r="6" spans="1:6" s="1" customFormat="1" ht="15" customHeight="1" x14ac:dyDescent="0.35"/>
    <row r="7" spans="1:6" s="6" customFormat="1" x14ac:dyDescent="0.35">
      <c r="A7" s="1"/>
      <c r="B7" s="1"/>
      <c r="C7" s="1"/>
      <c r="D7" s="25" t="s">
        <v>30</v>
      </c>
    </row>
    <row r="8" spans="1:6" s="6" customFormat="1" ht="29" x14ac:dyDescent="0.35">
      <c r="A8" s="23">
        <v>7.01</v>
      </c>
      <c r="B8" s="42" t="s">
        <v>0</v>
      </c>
      <c r="C8" s="43" t="s">
        <v>244</v>
      </c>
      <c r="D8" s="68"/>
    </row>
    <row r="9" spans="1:6" s="1" customFormat="1" ht="29" x14ac:dyDescent="0.35">
      <c r="A9" s="23">
        <f>A8+0.01</f>
        <v>7.02</v>
      </c>
      <c r="B9" s="42" t="s">
        <v>178</v>
      </c>
      <c r="C9" s="32" t="s">
        <v>176</v>
      </c>
      <c r="D9" s="68"/>
    </row>
    <row r="10" spans="1:6" s="1" customFormat="1" ht="33.9" customHeight="1" x14ac:dyDescent="0.35">
      <c r="A10" s="23">
        <f>A9+0.01</f>
        <v>7.0299999999999994</v>
      </c>
      <c r="B10" s="42" t="s">
        <v>177</v>
      </c>
      <c r="C10" s="32" t="s">
        <v>171</v>
      </c>
      <c r="D10" s="68"/>
      <c r="F10" s="11"/>
    </row>
    <row r="11" spans="1:6" s="1" customFormat="1" ht="29" x14ac:dyDescent="0.35">
      <c r="A11" s="23">
        <f t="shared" ref="A11:A20" si="0">A10+0.01</f>
        <v>7.0399999999999991</v>
      </c>
      <c r="B11" s="42" t="s">
        <v>172</v>
      </c>
      <c r="C11" s="32" t="s">
        <v>173</v>
      </c>
      <c r="D11" s="68"/>
    </row>
    <row r="12" spans="1:6" s="1" customFormat="1" ht="29" x14ac:dyDescent="0.35">
      <c r="A12" s="23">
        <f t="shared" si="0"/>
        <v>7.0499999999999989</v>
      </c>
      <c r="B12" s="42" t="s">
        <v>174</v>
      </c>
      <c r="C12" s="43" t="s">
        <v>175</v>
      </c>
      <c r="D12" s="68"/>
    </row>
    <row r="13" spans="1:6" s="1" customFormat="1" ht="29" x14ac:dyDescent="0.35">
      <c r="A13" s="23">
        <f t="shared" si="0"/>
        <v>7.0599999999999987</v>
      </c>
      <c r="B13" s="42" t="s">
        <v>179</v>
      </c>
      <c r="C13" s="43" t="s">
        <v>180</v>
      </c>
      <c r="D13" s="68"/>
    </row>
    <row r="14" spans="1:6" s="1" customFormat="1" ht="29" x14ac:dyDescent="0.35">
      <c r="A14" s="23">
        <f t="shared" si="0"/>
        <v>7.0699999999999985</v>
      </c>
      <c r="B14" s="42" t="s">
        <v>189</v>
      </c>
      <c r="C14" s="43" t="s">
        <v>223</v>
      </c>
      <c r="D14" s="68"/>
    </row>
    <row r="15" spans="1:6" s="1" customFormat="1" ht="43.5" x14ac:dyDescent="0.35">
      <c r="A15" s="23">
        <f t="shared" si="0"/>
        <v>7.0799999999999983</v>
      </c>
      <c r="B15" s="42" t="s">
        <v>195</v>
      </c>
      <c r="C15" s="35" t="s">
        <v>132</v>
      </c>
      <c r="D15" s="68"/>
    </row>
    <row r="16" spans="1:6" s="1" customFormat="1" ht="49.5" customHeight="1" x14ac:dyDescent="0.35">
      <c r="A16" s="23">
        <f t="shared" si="0"/>
        <v>7.0899999999999981</v>
      </c>
      <c r="B16" s="42" t="s">
        <v>194</v>
      </c>
      <c r="C16" s="35" t="s">
        <v>58</v>
      </c>
      <c r="D16" s="68"/>
    </row>
    <row r="17" spans="1:6" s="1" customFormat="1" ht="29" x14ac:dyDescent="0.35">
      <c r="A17" s="94">
        <f t="shared" si="0"/>
        <v>7.0999999999999979</v>
      </c>
      <c r="B17" s="95" t="s">
        <v>196</v>
      </c>
      <c r="C17" s="83" t="s">
        <v>222</v>
      </c>
      <c r="D17" s="84"/>
    </row>
    <row r="18" spans="1:6" s="1" customFormat="1" ht="29" x14ac:dyDescent="0.35">
      <c r="A18" s="94">
        <f t="shared" si="0"/>
        <v>7.1099999999999977</v>
      </c>
      <c r="B18" s="95" t="s">
        <v>249</v>
      </c>
      <c r="C18" s="83" t="s">
        <v>250</v>
      </c>
      <c r="D18" s="84"/>
    </row>
    <row r="19" spans="1:6" s="1" customFormat="1" ht="29" x14ac:dyDescent="0.35">
      <c r="A19" s="94">
        <f t="shared" si="0"/>
        <v>7.1199999999999974</v>
      </c>
      <c r="B19" s="42" t="s">
        <v>249</v>
      </c>
      <c r="C19" s="43" t="s">
        <v>251</v>
      </c>
      <c r="D19" s="68"/>
    </row>
    <row r="20" spans="1:6" s="1" customFormat="1" ht="29" x14ac:dyDescent="0.35">
      <c r="A20" s="23">
        <f t="shared" si="0"/>
        <v>7.1299999999999972</v>
      </c>
      <c r="B20" s="42" t="s">
        <v>249</v>
      </c>
      <c r="C20" s="115" t="s">
        <v>252</v>
      </c>
      <c r="D20" s="68"/>
    </row>
    <row r="21" spans="1:6" ht="16" thickBot="1" x14ac:dyDescent="0.4">
      <c r="A21" s="111" t="str">
        <f>IF(D5=1,COUNT(A9:A20),"NA")</f>
        <v>NA</v>
      </c>
      <c r="B21" s="112" t="s">
        <v>190</v>
      </c>
      <c r="C21" s="113" t="s">
        <v>206</v>
      </c>
      <c r="D21" s="114">
        <f>IF(A21="NA",0,COUNTIF(D8:D20,"NA"))</f>
        <v>0</v>
      </c>
    </row>
    <row r="22" spans="1:6" ht="15.5" x14ac:dyDescent="0.35">
      <c r="A22"/>
      <c r="B22"/>
      <c r="C22" s="87" t="s">
        <v>236</v>
      </c>
      <c r="D22" s="88">
        <f>IF(A21="NA",0,A21-(D21+D25))</f>
        <v>0</v>
      </c>
    </row>
    <row r="23" spans="1:6" ht="15.5" x14ac:dyDescent="0.35">
      <c r="A23"/>
      <c r="B23"/>
      <c r="C23" s="87" t="s">
        <v>229</v>
      </c>
      <c r="D23" s="89">
        <f>IF(A21="NA",0,COUNTIF(D8:D20,"F"))</f>
        <v>0</v>
      </c>
    </row>
    <row r="24" spans="1:6" ht="15.5" x14ac:dyDescent="0.35">
      <c r="A24"/>
      <c r="B24"/>
      <c r="C24" s="87" t="s">
        <v>228</v>
      </c>
      <c r="D24" s="89">
        <f>IF(A21="NA",0,COUNTIF(D8:D20,"T"))</f>
        <v>0</v>
      </c>
    </row>
    <row r="25" spans="1:6" ht="15.5" x14ac:dyDescent="0.35">
      <c r="A25"/>
      <c r="B25"/>
      <c r="C25" s="108" t="s">
        <v>235</v>
      </c>
      <c r="D25" s="109">
        <f>IF(A21="NA",0,COUNTIF(D8:D20,"")+0.0001)</f>
        <v>0</v>
      </c>
    </row>
    <row r="26" spans="1:6" ht="16" thickBot="1" x14ac:dyDescent="0.4">
      <c r="A26"/>
      <c r="B26"/>
      <c r="C26" s="90" t="s">
        <v>207</v>
      </c>
      <c r="D26" s="91">
        <f>IF(A21="NA",0,D24/D22)</f>
        <v>0</v>
      </c>
    </row>
    <row r="27" spans="1:6" x14ac:dyDescent="0.35">
      <c r="A27"/>
      <c r="B27"/>
    </row>
    <row r="28" spans="1:6" x14ac:dyDescent="0.35">
      <c r="A28"/>
      <c r="B28"/>
    </row>
    <row r="29" spans="1:6" x14ac:dyDescent="0.35">
      <c r="A29"/>
      <c r="B29"/>
    </row>
    <row r="30" spans="1:6" x14ac:dyDescent="0.35">
      <c r="A30"/>
      <c r="B30"/>
    </row>
    <row r="31" spans="1:6" x14ac:dyDescent="0.35">
      <c r="B31" s="22"/>
      <c r="C31" s="22"/>
      <c r="D31" s="22"/>
      <c r="E31" s="22"/>
      <c r="F31" s="22"/>
    </row>
  </sheetData>
  <sheetProtection sheet="1" objects="1" scenarios="1" selectLockedCells="1"/>
  <mergeCells count="1">
    <mergeCell ref="B1:C2"/>
  </mergeCells>
  <conditionalFormatting sqref="D9:D20">
    <cfRule type="cellIs" dxfId="8" priority="4" operator="equal">
      <formula>"T"</formula>
    </cfRule>
    <cfRule type="cellIs" dxfId="7" priority="5" operator="equal">
      <formula>"F"</formula>
    </cfRule>
    <cfRule type="cellIs" dxfId="6" priority="6" operator="equal">
      <formula>"NA"</formula>
    </cfRule>
  </conditionalFormatting>
  <conditionalFormatting sqref="D8">
    <cfRule type="cellIs" dxfId="5" priority="1" operator="equal">
      <formula>"T"</formula>
    </cfRule>
    <cfRule type="cellIs" dxfId="4" priority="2" operator="equal">
      <formula>"F"</formula>
    </cfRule>
    <cfRule type="cellIs" dxfId="3" priority="3" operator="equal">
      <formula>"NA"</formula>
    </cfRule>
  </conditionalFormatting>
  <printOptions horizontalCentered="1"/>
  <pageMargins left="0.25" right="0.25"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Instructions!$AA$7:$AA$9</xm:f>
          </x14:formula1>
          <xm:sqref>D8:D20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Summary</vt:lpstr>
      <vt:lpstr>1.  General</vt:lpstr>
      <vt:lpstr>2.  Rearing - Brooding</vt:lpstr>
      <vt:lpstr>3.  Rearing - Conditioning</vt:lpstr>
      <vt:lpstr>4.  Flock service</vt:lpstr>
      <vt:lpstr>5.  Feed Delivery</vt:lpstr>
      <vt:lpstr>6.  Production Hens</vt:lpstr>
      <vt:lpstr>7.  Production Males</vt:lpstr>
      <vt:lpstr>8. Farm entry facility</vt:lpstr>
      <vt:lpstr>'1.  General'!Print_Area</vt:lpstr>
      <vt:lpstr>'2.  Rearing - Brooding'!Print_Area</vt:lpstr>
      <vt:lpstr>'3.  Rearing - Conditioning'!Print_Area</vt:lpstr>
      <vt:lpstr>'4.  Flock service'!Print_Area</vt:lpstr>
      <vt:lpstr>'5.  Feed Delivery'!Print_Area</vt:lpstr>
      <vt:lpstr>'6.  Production Hens'!Print_Area</vt:lpstr>
      <vt:lpstr>'7.  Production Males'!Print_Area</vt:lpstr>
      <vt:lpstr>'8. Farm entry facility'!Print_Area</vt:lpstr>
      <vt:lpstr>Instructions!Print_Area</vt:lpstr>
      <vt:lpstr>Summary!Print_Area</vt:lpstr>
      <vt:lpstr>'1.  General'!Print_Titles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superuser</dc:creator>
  <cp:lastModifiedBy>Hofmann, Sandi</cp:lastModifiedBy>
  <cp:lastPrinted>2020-07-29T19:00:09Z</cp:lastPrinted>
  <dcterms:created xsi:type="dcterms:W3CDTF">2017-07-20T14:03:39Z</dcterms:created>
  <dcterms:modified xsi:type="dcterms:W3CDTF">2020-09-10T19:08:50Z</dcterms:modified>
</cp:coreProperties>
</file>